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wilsonville.sharepoint.com/sites/Engineering/Shared Documents/1_Moved from Shared/SDC Estimate Calculator/FY 25-26/"/>
    </mc:Choice>
  </mc:AlternateContent>
  <xr:revisionPtr revIDLastSave="44" documentId="14_{0AE5C92E-F7B0-4D14-9D93-F01822E1FB98}" xr6:coauthVersionLast="47" xr6:coauthVersionMax="47" xr10:uidLastSave="{F05013F3-D79F-4763-AB77-01EA20B01AF6}"/>
  <bookViews>
    <workbookView xWindow="28680" yWindow="-120" windowWidth="29040" windowHeight="17520" firstSheet="2" activeTab="7" xr2:uid="{00000000-000D-0000-FFFF-FFFF00000000}"/>
  </bookViews>
  <sheets>
    <sheet name="Additional Development Fees" sheetId="3" r:id="rId1"/>
    <sheet name="7.1.21.Worksheet" sheetId="2" r:id="rId2"/>
    <sheet name="FY22-23 (6.5%)" sheetId="4" r:id="rId3"/>
    <sheet name="FY23-24 4.5% CCI" sheetId="1" r:id="rId4"/>
    <sheet name="24-25 Additional Devel Fees" sheetId="6" r:id="rId5"/>
    <sheet name="FY25-26 0.4% CCI" sheetId="5" r:id="rId6"/>
    <sheet name="FY25 - 1.1.26 (2)" sheetId="8" r:id="rId7"/>
    <sheet name="FY25 - 1.1.26 PDF" sheetId="7" r:id="rId8"/>
  </sheets>
  <definedNames>
    <definedName name="_xlnm.Print_Area" localSheetId="4">'24-25 Additional Devel Fees'!$A$1:$C$25</definedName>
    <definedName name="_xlnm.Print_Area" localSheetId="1">'7.1.21.Worksheet'!$A$1:$C$261</definedName>
    <definedName name="_xlnm.Print_Area" localSheetId="0">'Additional Development Fees'!$A$1:$C$25</definedName>
    <definedName name="_xlnm.Print_Area" localSheetId="2">'FY22-23 (6.5%)'!$A$2:$D$264</definedName>
    <definedName name="_xlnm.Print_Area" localSheetId="3">'FY23-24 4.5% CCI'!$A$1:$C$295</definedName>
    <definedName name="_xlnm.Print_Area" localSheetId="6">'FY25 - 1.1.26 (2)'!$A$1:$C$232</definedName>
    <definedName name="_xlnm.Print_Area" localSheetId="7">'FY25 - 1.1.26 PDF'!$A$1:$C$232</definedName>
    <definedName name="_xlnm.Print_Area" localSheetId="5">'FY25-26 0.4% CCI'!$A$1:$C$295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1" i="5" l="1"/>
  <c r="C139" i="5" l="1"/>
  <c r="C138" i="5"/>
  <c r="C137" i="5"/>
  <c r="C136" i="5"/>
  <c r="C135" i="5"/>
  <c r="C134" i="5"/>
  <c r="C133" i="5"/>
  <c r="C132" i="5"/>
  <c r="C130" i="5"/>
  <c r="C139" i="1" l="1"/>
  <c r="C138" i="1"/>
  <c r="C137" i="1"/>
  <c r="C136" i="1"/>
  <c r="C135" i="1"/>
  <c r="C134" i="1"/>
  <c r="C133" i="1"/>
  <c r="C132" i="1"/>
  <c r="C131" i="1"/>
  <c r="C130" i="1"/>
  <c r="B97" i="4" l="1"/>
  <c r="B98" i="4"/>
  <c r="B99" i="4"/>
  <c r="B100" i="4"/>
  <c r="B101" i="4"/>
  <c r="B102" i="4"/>
  <c r="B103" i="4"/>
  <c r="B104" i="4"/>
  <c r="B105" i="4"/>
  <c r="B106" i="4"/>
  <c r="J247" i="4" l="1"/>
  <c r="B246" i="4"/>
  <c r="B235" i="4"/>
  <c r="B233" i="4"/>
  <c r="B231" i="4"/>
  <c r="B230" i="4"/>
  <c r="B229" i="4"/>
  <c r="B227" i="4"/>
  <c r="B225" i="4"/>
  <c r="B223" i="4"/>
  <c r="B221" i="4"/>
  <c r="B218" i="4"/>
  <c r="B216" i="4"/>
  <c r="B214" i="4"/>
  <c r="B212" i="4"/>
  <c r="B210" i="4"/>
  <c r="B208" i="4"/>
  <c r="B206" i="4"/>
  <c r="B204" i="4"/>
  <c r="B202" i="4"/>
  <c r="B200" i="4"/>
  <c r="B198" i="4"/>
  <c r="B196" i="4"/>
  <c r="B195" i="4"/>
  <c r="B193" i="4"/>
  <c r="B191" i="4"/>
  <c r="B189" i="4"/>
  <c r="B187" i="4"/>
  <c r="B185" i="4"/>
  <c r="B183" i="4"/>
  <c r="B180" i="4"/>
  <c r="B178" i="4"/>
  <c r="B176" i="4"/>
  <c r="B175" i="4"/>
  <c r="B174" i="4"/>
  <c r="B172" i="4"/>
  <c r="B170" i="4"/>
  <c r="B169" i="4"/>
  <c r="B167" i="4"/>
  <c r="B165" i="4"/>
  <c r="B163" i="4"/>
  <c r="B161" i="4"/>
  <c r="B158" i="4"/>
  <c r="B156" i="4"/>
  <c r="B154" i="4"/>
  <c r="B152" i="4"/>
  <c r="B150" i="4"/>
  <c r="B148" i="4"/>
  <c r="B146" i="4"/>
  <c r="B142" i="4"/>
  <c r="B140" i="4"/>
  <c r="B138" i="4"/>
  <c r="B136" i="4"/>
  <c r="B134" i="4"/>
  <c r="B131" i="4"/>
  <c r="B129" i="4"/>
  <c r="B127" i="4"/>
  <c r="B126" i="4"/>
  <c r="B124" i="4"/>
  <c r="B122" i="4"/>
  <c r="B120" i="4"/>
  <c r="B118" i="4"/>
  <c r="B117" i="4"/>
  <c r="B115" i="4"/>
  <c r="B113" i="4"/>
  <c r="B112" i="4"/>
  <c r="B111" i="4"/>
  <c r="B110" i="4"/>
  <c r="B109" i="4"/>
  <c r="B90" i="4"/>
  <c r="B88" i="4"/>
  <c r="B84" i="4"/>
  <c r="B82" i="4"/>
  <c r="B80" i="4"/>
  <c r="B78" i="4"/>
  <c r="B76" i="4"/>
  <c r="B74" i="4"/>
  <c r="B72" i="4"/>
  <c r="B70" i="4"/>
  <c r="B68" i="4"/>
  <c r="B66" i="4"/>
  <c r="B64" i="4"/>
  <c r="B62" i="4"/>
  <c r="B58" i="4"/>
  <c r="B56" i="4"/>
  <c r="B54" i="4"/>
  <c r="B52" i="4"/>
  <c r="B50" i="4"/>
  <c r="B48" i="4"/>
  <c r="B45" i="4"/>
  <c r="B43" i="4"/>
  <c r="B41" i="4"/>
  <c r="B39" i="4"/>
  <c r="B37" i="4"/>
  <c r="B35" i="4"/>
  <c r="B31" i="4"/>
  <c r="B28" i="4"/>
  <c r="B26" i="4"/>
  <c r="B24" i="4"/>
  <c r="B23" i="4"/>
  <c r="B14" i="4"/>
  <c r="B13" i="4"/>
  <c r="B12" i="4"/>
  <c r="B11" i="4"/>
  <c r="B10" i="4"/>
  <c r="B9" i="4"/>
  <c r="B8" i="4"/>
  <c r="B7" i="4"/>
  <c r="B6" i="4"/>
  <c r="B5" i="2" l="1"/>
  <c r="B101" i="2" l="1"/>
  <c r="B183" i="2" l="1"/>
  <c r="B184" i="2"/>
  <c r="B243" i="2" l="1"/>
  <c r="B232" i="2"/>
  <c r="B230" i="2"/>
  <c r="B228" i="2"/>
  <c r="B227" i="2"/>
  <c r="B226" i="2"/>
  <c r="B224" i="2"/>
  <c r="B222" i="2"/>
  <c r="B220" i="2"/>
  <c r="B218" i="2"/>
  <c r="B215" i="2"/>
  <c r="B213" i="2"/>
  <c r="B211" i="2"/>
  <c r="B209" i="2"/>
  <c r="B207" i="2"/>
  <c r="B205" i="2"/>
  <c r="B203" i="2"/>
  <c r="B201" i="2"/>
  <c r="B199" i="2"/>
  <c r="B197" i="2"/>
  <c r="B195" i="2"/>
  <c r="B193" i="2"/>
  <c r="B192" i="2"/>
  <c r="B190" i="2"/>
  <c r="B188" i="2"/>
  <c r="B186" i="2"/>
  <c r="B182" i="2"/>
  <c r="B180" i="2"/>
  <c r="B177" i="2"/>
  <c r="B175" i="2"/>
  <c r="B173" i="2"/>
  <c r="B172" i="2"/>
  <c r="B171" i="2"/>
  <c r="B169" i="2"/>
  <c r="B167" i="2"/>
  <c r="B166" i="2"/>
  <c r="B164" i="2"/>
  <c r="B162" i="2"/>
  <c r="B160" i="2"/>
  <c r="B158" i="2"/>
  <c r="B155" i="2"/>
  <c r="B153" i="2"/>
  <c r="B151" i="2"/>
  <c r="B149" i="2"/>
  <c r="B147" i="2"/>
  <c r="B145" i="2"/>
  <c r="B143" i="2"/>
  <c r="B140" i="2"/>
  <c r="B138" i="2"/>
  <c r="B136" i="2"/>
  <c r="B134" i="2"/>
  <c r="B132" i="2"/>
  <c r="B129" i="2"/>
  <c r="B127" i="2"/>
  <c r="B125" i="2"/>
  <c r="B124" i="2"/>
  <c r="B122" i="2"/>
  <c r="B120" i="2"/>
  <c r="B118" i="2"/>
  <c r="B116" i="2"/>
  <c r="B115" i="2"/>
  <c r="B113" i="2"/>
  <c r="B111" i="2"/>
  <c r="B110" i="2"/>
  <c r="B109" i="2"/>
  <c r="B108" i="2"/>
  <c r="B107" i="2"/>
  <c r="B103" i="2"/>
  <c r="B102" i="2"/>
  <c r="C101" i="2"/>
  <c r="B100" i="2"/>
  <c r="B99" i="2"/>
  <c r="B98" i="2"/>
  <c r="B97" i="2"/>
  <c r="B96" i="2"/>
  <c r="B95" i="2"/>
  <c r="B94" i="2"/>
  <c r="B87" i="2"/>
  <c r="B85" i="2"/>
  <c r="B83" i="2"/>
  <c r="B81" i="2"/>
  <c r="B79" i="2"/>
  <c r="B77" i="2"/>
  <c r="B75" i="2"/>
  <c r="B73" i="2"/>
  <c r="B71" i="2"/>
  <c r="B69" i="2"/>
  <c r="B67" i="2"/>
  <c r="B65" i="2"/>
  <c r="B63" i="2"/>
  <c r="B61" i="2"/>
  <c r="B57" i="2"/>
  <c r="B55" i="2"/>
  <c r="B53" i="2"/>
  <c r="B51" i="2"/>
  <c r="B49" i="2"/>
  <c r="B47" i="2"/>
  <c r="B45" i="2"/>
  <c r="B43" i="2"/>
  <c r="B41" i="2"/>
  <c r="B39" i="2"/>
  <c r="B37" i="2"/>
  <c r="B35" i="2"/>
  <c r="B33" i="2"/>
  <c r="B32" i="2"/>
  <c r="B30" i="2"/>
  <c r="B27" i="2"/>
  <c r="B25" i="2"/>
  <c r="B23" i="2"/>
  <c r="B22" i="2"/>
  <c r="B13" i="2"/>
  <c r="B12" i="2"/>
  <c r="B11" i="2"/>
  <c r="B10" i="2"/>
  <c r="B9" i="2"/>
  <c r="B8" i="2"/>
  <c r="B7" i="2"/>
  <c r="B6" i="2"/>
  <c r="C100" i="2" l="1"/>
  <c r="C94" i="2"/>
  <c r="C102" i="2"/>
  <c r="C95" i="2"/>
  <c r="C103" i="2"/>
  <c r="C96" i="2"/>
  <c r="C97" i="2"/>
  <c r="C98" i="2"/>
  <c r="C99" i="2"/>
</calcChain>
</file>

<file path=xl/sharedStrings.xml><?xml version="1.0" encoding="utf-8"?>
<sst xmlns="http://schemas.openxmlformats.org/spreadsheetml/2006/main" count="2439" uniqueCount="422">
  <si>
    <t>Single Family/Duplex</t>
  </si>
  <si>
    <t>DU</t>
  </si>
  <si>
    <t>Nonresidential</t>
  </si>
  <si>
    <t>TGSF</t>
  </si>
  <si>
    <t>Office/Finance</t>
  </si>
  <si>
    <t>Food Service/Shopping Center</t>
  </si>
  <si>
    <t>Retail/General Service</t>
  </si>
  <si>
    <t>Flex industrial less than one emp per KSF average</t>
  </si>
  <si>
    <t>Industrial/Business/Park/Manuf./Warehouse other than flex</t>
  </si>
  <si>
    <t>Public Schools</t>
  </si>
  <si>
    <t>SEWER PERMIT FEE</t>
  </si>
  <si>
    <t>Single Family Dwelling</t>
  </si>
  <si>
    <t>BUILDING</t>
  </si>
  <si>
    <t>Commercial and Industrial</t>
  </si>
  <si>
    <t>Residential:</t>
  </si>
  <si>
    <t>EDU</t>
  </si>
  <si>
    <t>Shall include other establishments used for retail operations which are not included in any of the above categories.</t>
  </si>
  <si>
    <t>Users requiring an industrial discharge pretreatment permit please contact the city</t>
  </si>
  <si>
    <t>Shall mean those establishments engaged in fabricating ferrous and nonferrous metal products, such as metal cans, tin ware, hand tools, cutlery, general hardware, nonelectric heating apparatus, fabricated structural metal products, metal forgings, metal stampings, ordinance (except vehicles and guided missiles) and a variety of metal and wire products not elsewhere classified. A more complete description with examples is include in SIC, Major Group 34.</t>
  </si>
  <si>
    <t>Terminal &amp; Joint Terminal Maintenance Facilities for Motor Freight Transportation</t>
  </si>
  <si>
    <t>Shall include those industrial facilities which are not included in any of the listed industries or major groups.</t>
  </si>
  <si>
    <t>Definition of Uses</t>
  </si>
  <si>
    <t>Water SDC</t>
  </si>
  <si>
    <t>Residential</t>
  </si>
  <si>
    <t>210 Single Family Dwelling</t>
  </si>
  <si>
    <t>Dwelling Unit</t>
  </si>
  <si>
    <t>Lodging</t>
  </si>
  <si>
    <t>Acres</t>
  </si>
  <si>
    <t>Medical</t>
  </si>
  <si>
    <t>610 Hospital</t>
  </si>
  <si>
    <t>731 State Motor Vehicle Department</t>
  </si>
  <si>
    <t>770 Business Park</t>
  </si>
  <si>
    <t>Group of flex-type or incubator 1-2 story building served by a common road system. Typically includes a mix of offices, retail and wholesale stores, restaurants, recreational areas, warehousing, manufacturing, light industrial or research.</t>
  </si>
  <si>
    <t>812 Building Material and Lumber</t>
  </si>
  <si>
    <t>813 Free Standing Discount Superstore</t>
  </si>
  <si>
    <t>A free-standing discount store that also contains a full service grocery department under the same roof.</t>
  </si>
  <si>
    <t>814 Variety Store</t>
  </si>
  <si>
    <t>Small strip shopping centers containing a variety of retail shops that typically specialize in apparel, hard goods and services such a real estate and investment offices, dance studios, florists, and small restaurants.</t>
  </si>
  <si>
    <t>815 Discount Store</t>
  </si>
  <si>
    <t>Free-standing store that offers a variety of customer services, centralized cashiering, and a wide range of products.</t>
  </si>
  <si>
    <t>816 Hardware/Paint Store</t>
  </si>
  <si>
    <t>Typically free-standing buildings with parking that sell hardware and paints.</t>
  </si>
  <si>
    <t>817 Nursery/Garden Center</t>
  </si>
  <si>
    <t>820 Shopping Center</t>
  </si>
  <si>
    <t>826 Specialty Retail</t>
  </si>
  <si>
    <t>841 Automobile Sales</t>
  </si>
  <si>
    <t>New and used car dealership with sales, service and parts,</t>
  </si>
  <si>
    <t>843 Automobile Parts Sales</t>
  </si>
  <si>
    <t>848 Tire Store</t>
  </si>
  <si>
    <t>Primary business is selling and repair of tires.</t>
  </si>
  <si>
    <t>850 Supermarket</t>
  </si>
  <si>
    <t>Free-standing grocery store. May also contain ATMs, photo center, pharmacies and video rental.</t>
  </si>
  <si>
    <t>851 Convenience Market Open 24 hours</t>
  </si>
  <si>
    <t>857 Discount Club</t>
  </si>
  <si>
    <t>862 Home Improvement Superstore</t>
  </si>
  <si>
    <t>863 Electronic Superstore</t>
  </si>
  <si>
    <t>880 Pharmacy/Drugstore without Drive Through</t>
  </si>
  <si>
    <t>Facilities filling medical prescriptions without a drive thru window.</t>
  </si>
  <si>
    <t>881 Pharmacy with Drive Through Window</t>
  </si>
  <si>
    <t>Facilities filling medical prescriptions with a drive thru window.</t>
  </si>
  <si>
    <t>890 Furniture Store</t>
  </si>
  <si>
    <t>Sells furniture, accessories and often carpet / floor covering.</t>
  </si>
  <si>
    <t>912 Drive In Bank</t>
  </si>
  <si>
    <t>931 Quality Restaurant</t>
  </si>
  <si>
    <t>High quality eating establishment with turnover rates greater than 1 hour</t>
  </si>
  <si>
    <t>932 High Turnover Sit-Down Restaurant</t>
  </si>
  <si>
    <t>Sit down eating establishment with turnover rates of less than 1 hour.</t>
  </si>
  <si>
    <t>934 Fast Food with Drive Thru</t>
  </si>
  <si>
    <t>937 Coffee/Donut Shop with Drive Through Window</t>
  </si>
  <si>
    <t>938 Coffee/Donut Shop with Drive through Window and No Indoor Seating</t>
  </si>
  <si>
    <t>944 Gasoline/Fuel Station</t>
  </si>
  <si>
    <t>945 Gas Station with Convenience Market</t>
  </si>
  <si>
    <t>Sells gasoline and may also provide vehicle service and repair. Also contains a convenience market.</t>
  </si>
  <si>
    <t>946 Gas Station with Convenience Market &amp; Car Wash</t>
  </si>
  <si>
    <t>Sells gasoline and may also provide vehicle service and repair. Also contains a convenience market and car wash.</t>
  </si>
  <si>
    <t>*GFA - 1,000 sq ft gross floor area - 1,000 sq ft gross floor area</t>
  </si>
  <si>
    <t>*SFGFA - 1,000 sq ft gross floor area – 100 sq ft gross floor area</t>
  </si>
  <si>
    <t>*GLA - 1,000 sq ft gross leasable area</t>
  </si>
  <si>
    <t>*DU - Dwelling unit</t>
  </si>
  <si>
    <t>*Rooms - Number of rooms for rent</t>
  </si>
  <si>
    <t>*Vehicle Fueling Positions - Maximum number of vehicles that can be served simultaneously</t>
  </si>
  <si>
    <t>*Student - Full time equivalent student capacity</t>
  </si>
  <si>
    <t>Storm SDC residential dwelling unit</t>
  </si>
  <si>
    <t>Storm SDC impervious drainage area</t>
  </si>
  <si>
    <t xml:space="preserve">All other Residential </t>
  </si>
  <si>
    <t>Residential - Deck/Garage/Carport, etc</t>
  </si>
  <si>
    <t>Commercial/Industrial/Multi-Family</t>
  </si>
  <si>
    <t>Single Family</t>
  </si>
  <si>
    <t xml:space="preserve">$1.39 per square foot of new living area (no max) based on school district </t>
  </si>
  <si>
    <t>.0012 of valuation not to exceed $12,000.00</t>
  </si>
  <si>
    <r>
      <rPr>
        <sz val="12"/>
        <rFont val="Arial"/>
        <family val="2"/>
      </rPr>
      <t>Industrial and Commercial Machinery and Computer Equipment</t>
    </r>
  </si>
  <si>
    <r>
      <rPr>
        <sz val="12"/>
        <rFont val="Arial"/>
        <family val="2"/>
      </rPr>
      <t>Electronic &amp; Other Electrical Equipment Components, Except Computer Equipment</t>
    </r>
  </si>
  <si>
    <r>
      <rPr>
        <sz val="12"/>
        <rFont val="Arial"/>
        <family val="2"/>
      </rPr>
      <t>220 Apartment</t>
    </r>
  </si>
  <si>
    <r>
      <rPr>
        <sz val="12"/>
        <rFont val="Arial"/>
        <family val="2"/>
      </rPr>
      <t>230 Condominium/Townhouse</t>
    </r>
  </si>
  <si>
    <r>
      <rPr>
        <sz val="12"/>
        <rFont val="Arial"/>
        <family val="2"/>
      </rPr>
      <t>240 Manufactured Home</t>
    </r>
  </si>
  <si>
    <r>
      <rPr>
        <sz val="12"/>
        <rFont val="Arial"/>
        <family val="2"/>
      </rPr>
      <t>254 Assisted Living</t>
    </r>
  </si>
  <si>
    <r>
      <rPr>
        <sz val="12"/>
        <rFont val="Arial"/>
        <family val="2"/>
      </rPr>
      <t>110 General Light Industrial</t>
    </r>
  </si>
  <si>
    <r>
      <rPr>
        <sz val="12"/>
        <rFont val="Arial"/>
        <family val="2"/>
      </rPr>
      <t>120 General Heavy Industrial</t>
    </r>
  </si>
  <si>
    <r>
      <rPr>
        <sz val="12"/>
        <rFont val="Arial"/>
        <family val="2"/>
      </rPr>
      <t>130 Industrial Park</t>
    </r>
  </si>
  <si>
    <r>
      <rPr>
        <sz val="12"/>
        <rFont val="Arial"/>
        <family val="2"/>
      </rPr>
      <t>140 Manufacturing</t>
    </r>
  </si>
  <si>
    <r>
      <rPr>
        <sz val="12"/>
        <rFont val="Arial"/>
        <family val="2"/>
      </rPr>
      <t>150 Warehouse</t>
    </r>
  </si>
  <si>
    <r>
      <rPr>
        <sz val="12"/>
        <rFont val="Arial"/>
        <family val="2"/>
      </rPr>
      <t>151 Mini Warehouse</t>
    </r>
  </si>
  <si>
    <r>
      <rPr>
        <sz val="12"/>
        <rFont val="Arial"/>
        <family val="2"/>
      </rPr>
      <t>152 High Cube Warehouse</t>
    </r>
  </si>
  <si>
    <r>
      <rPr>
        <sz val="12"/>
        <rFont val="Arial"/>
        <family val="2"/>
      </rPr>
      <t>310 Hotel</t>
    </r>
  </si>
  <si>
    <r>
      <rPr>
        <sz val="12"/>
        <rFont val="Arial"/>
        <family val="2"/>
      </rPr>
      <t>320 Motel</t>
    </r>
  </si>
  <si>
    <r>
      <rPr>
        <sz val="12"/>
        <rFont val="Arial"/>
        <family val="2"/>
      </rPr>
      <t>411 City Park</t>
    </r>
  </si>
  <si>
    <r>
      <rPr>
        <sz val="12"/>
        <rFont val="Arial"/>
        <family val="2"/>
      </rPr>
      <t>417 Regional Park</t>
    </r>
  </si>
  <si>
    <r>
      <rPr>
        <sz val="12"/>
        <rFont val="Arial"/>
        <family val="2"/>
      </rPr>
      <t>430 Golf Course</t>
    </r>
  </si>
  <si>
    <r>
      <rPr>
        <sz val="12"/>
        <rFont val="Arial"/>
        <family val="2"/>
      </rPr>
      <t>492 Health Fitness Club</t>
    </r>
  </si>
  <si>
    <r>
      <rPr>
        <sz val="12"/>
        <rFont val="Arial"/>
        <family val="2"/>
      </rPr>
      <t>495 Recreational Community Center</t>
    </r>
  </si>
  <si>
    <r>
      <rPr>
        <sz val="12"/>
        <rFont val="Arial"/>
        <family val="2"/>
      </rPr>
      <t>520 Elementary School</t>
    </r>
  </si>
  <si>
    <r>
      <rPr>
        <sz val="12"/>
        <rFont val="Arial"/>
        <family val="2"/>
      </rPr>
      <t>522 Middle School</t>
    </r>
  </si>
  <si>
    <r>
      <rPr>
        <sz val="12"/>
        <rFont val="Arial"/>
        <family val="2"/>
      </rPr>
      <t>530 High School</t>
    </r>
  </si>
  <si>
    <r>
      <rPr>
        <sz val="12"/>
        <rFont val="Arial"/>
        <family val="2"/>
      </rPr>
      <t>540 Junior/Community College</t>
    </r>
  </si>
  <si>
    <r>
      <rPr>
        <sz val="12"/>
        <rFont val="Arial"/>
        <family val="2"/>
      </rPr>
      <t>560 Church</t>
    </r>
  </si>
  <si>
    <r>
      <rPr>
        <sz val="12"/>
        <rFont val="Arial"/>
        <family val="2"/>
      </rPr>
      <t>565 Day Care</t>
    </r>
  </si>
  <si>
    <r>
      <rPr>
        <sz val="12"/>
        <rFont val="Arial"/>
        <family val="2"/>
      </rPr>
      <t>590 Library</t>
    </r>
  </si>
  <si>
    <r>
      <rPr>
        <sz val="12"/>
        <rFont val="Arial"/>
        <family val="2"/>
      </rPr>
      <t>630 Clinic</t>
    </r>
  </si>
  <si>
    <r>
      <rPr>
        <sz val="12"/>
        <rFont val="Arial"/>
        <family val="2"/>
      </rPr>
      <t>710 General Office Building</t>
    </r>
  </si>
  <si>
    <r>
      <rPr>
        <sz val="12"/>
        <rFont val="Arial"/>
        <family val="2"/>
      </rPr>
      <t>714 Corporate Headquarters Building</t>
    </r>
  </si>
  <si>
    <r>
      <rPr>
        <sz val="12"/>
        <rFont val="Arial"/>
        <family val="2"/>
      </rPr>
      <t>720 Medical - Dental Office</t>
    </r>
  </si>
  <si>
    <r>
      <rPr>
        <sz val="12"/>
        <rFont val="Arial"/>
        <family val="2"/>
      </rPr>
      <t>750 Office Park</t>
    </r>
  </si>
  <si>
    <r>
      <rPr>
        <sz val="12"/>
        <rFont val="Arial"/>
        <family val="2"/>
      </rPr>
      <t>760 Research and Development Center</t>
    </r>
  </si>
  <si>
    <r>
      <rPr>
        <sz val="10"/>
        <rFont val="Arial"/>
        <family val="2"/>
      </rPr>
      <t>Shall mean those establishments primarily engaged in providing services generally to individuals, such as laundries, dry-cleaning plants, portrait photographic studios, and beauty and barber shops. A more complete description with specific industry numbers is included in SIC, Major Group 72, Personal Services.</t>
    </r>
  </si>
  <si>
    <t>*TGSF/thousand gross square foot</t>
  </si>
  <si>
    <t>*DU/Dwelling Unit</t>
  </si>
  <si>
    <t>Single Family Dwelling*</t>
  </si>
  <si>
    <t>UNIT*</t>
  </si>
  <si>
    <t>FEE PER UNIT</t>
  </si>
  <si>
    <t>Multi-Family per Building</t>
  </si>
  <si>
    <t>Multi-Family per Dwelling Unit</t>
  </si>
  <si>
    <t>Multi-Family Dwelling</t>
  </si>
  <si>
    <t>Manufactured Home Residential</t>
  </si>
  <si>
    <t>Hotel/Motel @ 25 efu</t>
  </si>
  <si>
    <t>Shall mean any building which is designed or used to offer lodging for rent or hire, with or without meals for four or more people or containing six or more guest rooms.</t>
  </si>
  <si>
    <t>Shall mean a structure which is intended for human occupancy by one or more persons that has sleeping, eating, cooking and plumbing-sanitation facilities and which is constructed off- site in compliance with Uniform Building Code (Oregon State Structural Specialty Code) and designed to be transported to a site for installation and/or assembly of modular components to form a permanent structure.</t>
  </si>
  <si>
    <t>Shall mean a residential structure which is occupied by one or more persons of which there is more than one dwelling structure per lot, according to approved zoning requirements and which provides complete independent living facilities for each dwelling structure including, but not limited to, permanent provisions for living, sleeping, eating, cooking and sanitation.</t>
  </si>
  <si>
    <t>Banks</t>
  </si>
  <si>
    <t>Shall mean those institutions that are engaged in deposit baking or closely related functions including fiduciary activities. A more complete description and examples are included in SIC, Major Group 60 – Depository Institutions.</t>
  </si>
  <si>
    <t>Amusement/Recreation</t>
  </si>
  <si>
    <t>Shall include establishments primarily engaged in washing, waxing and polishing of motor vehicles or in furnishing facilities for the self-service washing of motor vehicles, whereby the wash water is recycled. A more complete description is included in SIC, Industry No. 7542 Descriptions.</t>
  </si>
  <si>
    <t>Car Wash/Recycle</t>
  </si>
  <si>
    <t>Day Care</t>
  </si>
  <si>
    <t>Restaurants</t>
  </si>
  <si>
    <t>Shall mean a structure which is constructed for the purpose of preparation and serving of food to one or more persons in return for payment by those persons. The structure must meet all applicable codes as required by the State of Oregon or the City of Wilsonville and other appurtenant ordinances or resolutions and as the structure is designed or occupied for the individual use thereof</t>
  </si>
  <si>
    <t>Grocery Stores</t>
  </si>
  <si>
    <t>Indoor Theater</t>
  </si>
  <si>
    <t>Shall mean commercially operated theaters primarily engaged in the indoor exhibition of motion pictures. An example of types of motion picture theaters is included in SIC, Industry No. 7832</t>
  </si>
  <si>
    <t>Office</t>
  </si>
  <si>
    <t>Shall mean stores commonly known as supermarkets, food stores and grocery stores primarily engaged in the retail sale of all sorts of canned foods and dry goods such as: tea, coffee, spices, sugar and flour, fresh fruits and vegetables, and fresh and prepared meat, fish and poultry. A specific list of types of food stores is included in SIC, Industry No. 5411.</t>
  </si>
  <si>
    <r>
      <rPr>
        <sz val="10"/>
        <rFont val="Arial"/>
        <family val="2"/>
      </rPr>
      <t>Shall mean those buildings housing establishments primarily engaged in providing engineering, architectural and surveying studies, accounting, auditing, bookkeeping services, research, development and testing services, and management and public relations services. A description of these establishments is included in SIC, Major Group 87.</t>
    </r>
  </si>
  <si>
    <t>Shall mean those buildings used to house establishments primarily engaged in furnishing medical, surgical and other health services to persons. A more complete description with industry numbers is included in SIC, Major Group 80 – Health Services.</t>
  </si>
  <si>
    <t>Professional Building</t>
  </si>
  <si>
    <t>Service Station</t>
  </si>
  <si>
    <t>Shall mean a gasoline service stations primarily engaged in selling gasoline and lubricating oils. A more complete description with examples in included in SIC, Industry No. 5541.</t>
  </si>
  <si>
    <t>Shopping Center</t>
  </si>
  <si>
    <t>Shall mean a major retail facility which shall include establishments engaged in at least two distinct retailing operations and could include establishments from SIC, Major Group 52, Building Materials, Hardware, Garden Supply, and Mobile Home Dealers; SIC, Major Group 53 – General Merchandise Stores; SIC, Major Group 54 – Food Stores; SIC, Major Group 55 – Automotive Dealers and Gasoline Service Stations; SIC, Major Group 56 – Apparel and Accessory Stores; SIC, Major Group 57, Home Furniture Furnishings and Equipment Stores; SIC, Major Group 58 – Eating and Drinking Places; and SIC, Major Group 59 – Miscellaneous Retail.</t>
  </si>
  <si>
    <t>Store</t>
  </si>
  <si>
    <t>Shall mean a retail establishment which only concludes one ongoing retail operation. This could include a store from Major Group 52 – Building Materials, Hardware, Garden Supply, and Mobile Home Dealers; and Major Group 53 – General Merchandise Stores.</t>
  </si>
  <si>
    <t>Warehouse</t>
  </si>
  <si>
    <t>Shall mean those establishments engaged in the storage of farm products, furniture and other household goods or commercial goods of any nature. Specific examples are included in Major Group 42 and would include firms engaged in SIC, Industry Group No. 422 – Public Warehousing and Storage.</t>
  </si>
  <si>
    <t>Shall mean those contractors who undertake activities of a type that are specialized either to building construction, including work on mobile homes, or to both building and non- building projects. These activities include painting (including bridge paining and traffic lane painting), electrical work (including work on bridges, power lines and power plants), carpenter work, plumbing, heating, air-conditioning, roofing and sheet metal work. A more complete description with a specific listing of industries in included in SIC, Major Group 17.</t>
  </si>
  <si>
    <t>Commercial:</t>
  </si>
  <si>
    <t>Industrial:</t>
  </si>
  <si>
    <t>PARKS</t>
  </si>
  <si>
    <t>Shall mean those establishments engaged in manufacturing industrial and commercial machinery and equipment and computers. A more complete description with examples of specific industries is included in SIC, Major Group 35</t>
  </si>
  <si>
    <r>
      <t>Shall mean those establishments engaged in manufacturing machinery, apparatus, and supplies for the generation, storage, transmission, transformation, and utilization of electric energy. Included are the manufacturing of electric city distribution equipment, electrical industrial apparatus, household appliances, electrical lighting and wiring equipment, radio and television receiving equipment, communications equipment, electronic components and accessories and other electrical equipment and supplies. A more complete description with examples is include in SIC, Major Group 36</t>
    </r>
    <r>
      <rPr>
        <sz val="11"/>
        <rFont val="Arial"/>
        <family val="2"/>
      </rPr>
      <t>.</t>
    </r>
  </si>
  <si>
    <t>Shall mean those establishments furnishing services incidental to transportation, such as forwarding and packing services, and the arrangement of passenger and freight transportation. Specific examples are included in SIC, Major Group 47.</t>
  </si>
  <si>
    <t>Shall mean those establishments primarily engaged in manufacturing products not classified in any other manufacturing group. Industries in this group fall into the following categories: jewelry, silverware and plated ware; musical instruments; dolls, toys, games, and sporting and athletic goods; pens, pencils and artists’ materials; buttons, costume novelties, miscellaneous notions; brooms and brushes; caskets; and other miscellaneous manufacturing industries. A list of specific establishments is included in SIC, Major Group 39.</t>
  </si>
  <si>
    <t>Misc. Manufacturing Industries</t>
  </si>
  <si>
    <t>Shall mean those establishments manufacturing products not elsewhere classified, from plastic resins and from natural, synthetic, or reclaimed rubber, gutta percha, balata, or gutta siak. A more complete description with examples is included in SIC, Major Group 30.</t>
  </si>
  <si>
    <t>Rubber &amp; Miscellaneous Plastic Products</t>
  </si>
  <si>
    <t>Printing, Publishing and Allied Industries</t>
  </si>
  <si>
    <t>Shall mean those establishments engaged in printing one or more common processes such as letterpress, lithography (including off-set) gravure, or screen; and those establishments which perform services for the printing trade such as bookbinding and platemaking. A more complete description with examples is included in SIC, Major Group 27.</t>
  </si>
  <si>
    <t>Shall mean those facilities known as the cutting-up and needle trades, including establishments producing clothing and fabricated products by cutting and sewing purchased woven or knit textiles, fabric and related materials such as leather, rubberized fabrics, plastics and furs. A more complete description with examples is include in SIC, Major Group 23.</t>
  </si>
  <si>
    <t>Apparel/Fabric Finished Products Made from Fabrics &amp; Similar Materials</t>
  </si>
  <si>
    <t>Fabricated Metal Products, Except Machinery &amp; Transportation Equipment</t>
  </si>
  <si>
    <t>Electric/Gas/Sanitary Services</t>
  </si>
  <si>
    <t>Wholesale Trade/Durable Goods</t>
  </si>
  <si>
    <t>Business Services</t>
  </si>
  <si>
    <t>*EDU/Equivalent Dwelling Unit</t>
  </si>
  <si>
    <t>Shall mean those establishments primarily engaged in the wholesale distribution of durable goods. Specific examples are included in SIC, Major Group 50.</t>
  </si>
  <si>
    <t>All System Development Charges are subject to increase annually effective on July 1st of each year based on the Seattle Construction Cost Index and as approved by Wilsonville City Council                                                                                                                                                                       
**NOTE: All System Development Charges are required to be paid at time of Building Permit Issuance</t>
  </si>
  <si>
    <t xml:space="preserve">SEWER                                                    </t>
  </si>
  <si>
    <t>Shall mean establishments primarily engaged in the care of infants or children or in providing pre-kindergarten education or medical care or delinquency. Correction is not a major element. A more complete description is provided in SIC, Industry No. 8351.</t>
  </si>
  <si>
    <t xml:space="preserve">Service Shop                                                </t>
  </si>
  <si>
    <t xml:space="preserve">Other Commercial                                            </t>
  </si>
  <si>
    <t xml:space="preserve">Construction/Special Trade Contractors </t>
  </si>
  <si>
    <t>Shall mean those establishments primarily engaged in the operation of terminal facilities used by highway-type property carrying vehicles. Also included are terminals which provide maintenance and service for motor vehicles. A more complete description is included in  SIC, Industry No. 4231</t>
  </si>
  <si>
    <t xml:space="preserve"> Transportation Services                                        </t>
  </si>
  <si>
    <t>Shall mean those establishments engaging in the generation, transmission, and/or distribution of electricity or gas or steam. A more complete description with examples is included in SIC, Major Group 49.</t>
  </si>
  <si>
    <t>Shall mean those establishments primarily engaged in rendering services, not elsewhere classified, to business establishments on a contract or fee basis, such as advertising, credit reporting, collection of claims, mailing, reproduction, stenographic, news syndicates, computer programming, photocopying, duplicating, data processing, services to buildings, and help supply services. A more complete description with examples of firms engaged in business services is included in SIC, Major Group 73.</t>
  </si>
  <si>
    <t xml:space="preserve">Other Industrial Facilities                                       </t>
  </si>
  <si>
    <t xml:space="preserve">TRANSPORTATION SDC                                                </t>
  </si>
  <si>
    <t>Typically less than 500 employees, free standing and single use. Examples: printing plants, material testing laboratories, data processing and equipment assembly.</t>
  </si>
  <si>
    <t>Industrial park areas that contain a number of industrial and/or related facilities. A mix of manufacturing, service and warehouse</t>
  </si>
  <si>
    <t>Facilities that convert raw materials or parts into finished products. Typically have related office, warehouse, and research and associated functions.</t>
  </si>
  <si>
    <t>Facilities devoted to storage of goods and materials. Includes offices and maintenance facilities</t>
  </si>
  <si>
    <t xml:space="preserve">160 Data Center </t>
  </si>
  <si>
    <t>Sleeping accommodations and often a restaurant. Free on-site parking and little or no meeting spaces.</t>
  </si>
  <si>
    <t xml:space="preserve">Recreational                                                </t>
  </si>
  <si>
    <t xml:space="preserve">Institutional                                                 </t>
  </si>
  <si>
    <t>Public. Serves students that have completed elementary and not yet in high school.</t>
  </si>
  <si>
    <t>Public. Typically serving 9 to 12th Grades</t>
  </si>
  <si>
    <t>Contains worship area. May include meeting rooms, classrooms, dining area and facilities</t>
  </si>
  <si>
    <t>Facility for pre-school children care primarily during the daytime hours. May include classrooms, meeting area and playground</t>
  </si>
  <si>
    <t>Public or Private. Contains shelved books, reading rooms and sometime meeting rooms</t>
  </si>
  <si>
    <t xml:space="preserve">Office                                                      </t>
  </si>
  <si>
    <t>Provides diagnosis and outpatient care. Typically operated be private physicians or dentists.</t>
  </si>
  <si>
    <t xml:space="preserve">732 United States Post Office                                      </t>
  </si>
  <si>
    <t xml:space="preserve">Retail                                                      </t>
  </si>
  <si>
    <t>Small free standing building that sells hardware, building materials and lumber. May include yard storage and sheded storage areas which are not included in the unit calculation.</t>
  </si>
  <si>
    <t>Free-standing building with yard containing planting and landscape stock. Unit calculation only applies to building and not yard and storage.</t>
  </si>
  <si>
    <t>Sells convenience foods, newspapers, magazines and often beer and wine. Open 24 hours per day.</t>
  </si>
  <si>
    <t>Discount store / warehouse where shoppers pay a fee to get wholesale prices. May have a wide variety of goods. Many items are sold in bulk or large quantities.</t>
  </si>
  <si>
    <t>Usually a free-standing building with a parking lot offering banking services. Has a drive thru window. May have ATMs</t>
  </si>
  <si>
    <t>Total Cost</t>
  </si>
  <si>
    <t>Number of Beds</t>
  </si>
  <si>
    <t xml:space="preserve">Industrial                                                   </t>
  </si>
  <si>
    <t>*GFA/Gross Floor Area</t>
  </si>
  <si>
    <t>GFA - 1,000 sq ft</t>
  </si>
  <si>
    <t>SFGFA - 100 sq ft</t>
  </si>
  <si>
    <t>Number of Rooms</t>
  </si>
  <si>
    <r>
      <rPr>
        <sz val="10"/>
        <rFont val="Arial"/>
        <family val="2"/>
      </rPr>
      <t>Storage units or vaults rented for storage of goods</t>
    </r>
  </si>
  <si>
    <r>
      <rPr>
        <sz val="10"/>
        <rFont val="Arial"/>
        <family val="2"/>
      </rPr>
      <t>Lodging facility that may include restaurants, lounges, meeting rooms and/or convention facilities</t>
    </r>
  </si>
  <si>
    <r>
      <rPr>
        <sz val="10"/>
        <rFont val="Arial"/>
        <family val="2"/>
      </rPr>
      <t>Municipal owned parks, varying widely as to location, type and number of facilities.</t>
    </r>
  </si>
  <si>
    <r>
      <rPr>
        <sz val="10"/>
        <rFont val="Arial"/>
        <family val="2"/>
      </rPr>
      <t>Regional park authority owned parks, varying widely as to location, type and number of facilities.</t>
    </r>
  </si>
  <si>
    <r>
      <rPr>
        <sz val="10"/>
        <rFont val="Arial"/>
        <family val="2"/>
      </rPr>
      <t>Municipal and private golf courses. May or may not have a driving range and clubhouse</t>
    </r>
  </si>
  <si>
    <r>
      <rPr>
        <sz val="10"/>
        <rFont val="Arial"/>
        <family val="2"/>
      </rPr>
      <t>Privately owned with weightlifting and other facilities often including swimming pools, hot tubs, saunas, racquet ball, squash and handball courts.</t>
    </r>
  </si>
  <si>
    <r>
      <rPr>
        <sz val="10"/>
        <rFont val="Arial"/>
        <family val="2"/>
      </rPr>
      <t>Recreational facilities similar to and including YMCAs, often including classes, day care, meeting rooms, swimming pools, tennis, racquetball, handball, weightlifting, locker rooms and food service</t>
    </r>
  </si>
  <si>
    <r>
      <rPr>
        <sz val="10"/>
        <rFont val="Arial"/>
        <family val="2"/>
      </rPr>
      <t>Serves student attending kindergarten through 5th or 6th grade Public or private.</t>
    </r>
  </si>
  <si>
    <t xml:space="preserve">A facility whose primary function is to care for persons who are unable to care for themselves      </t>
  </si>
  <si>
    <t>620 Nursing Home</t>
  </si>
  <si>
    <t>Medical and/or surgical care facility with overnight accommodations for ambulatory and non- ambulatory patients.</t>
  </si>
  <si>
    <t>Single Usually contains offices, meeting rooms, file storage areas, restaurants or cafeteria and other services functions.</t>
  </si>
  <si>
    <t>715 Single Tenant Office Building</t>
  </si>
  <si>
    <r>
      <rPr>
        <sz val="10"/>
        <rFont val="Arial"/>
        <family val="2"/>
      </rPr>
      <t>Single building or complex of buildings devoted to research and development. May contain light fabrication facilities.</t>
    </r>
  </si>
  <si>
    <r>
      <rPr>
        <sz val="10"/>
        <rFont val="Arial"/>
        <family val="2"/>
      </rPr>
      <t>Park or campus-like planned unit development that contains office buildings, banks, restaurants and service stations.</t>
    </r>
  </si>
  <si>
    <r>
      <rPr>
        <sz val="10"/>
        <rFont val="Arial"/>
        <family val="2"/>
      </rPr>
      <t>Usually contains offices, meeting rooms, file storage areas, restaurants or cafeteria and other service functions</t>
    </r>
  </si>
  <si>
    <r>
      <rPr>
        <sz val="10"/>
        <rFont val="Arial"/>
        <family val="2"/>
      </rPr>
      <t>Fast food with a drive through window.</t>
    </r>
  </si>
  <si>
    <r>
      <rPr>
        <sz val="10"/>
        <rFont val="Arial"/>
        <family val="2"/>
      </rPr>
      <t>Sells gasoline and may also provide vehicle service and repair.</t>
    </r>
  </si>
  <si>
    <t>Fueling Positions</t>
  </si>
  <si>
    <r>
      <rPr>
        <sz val="10"/>
        <rFont val="Arial"/>
        <family val="2"/>
      </rPr>
      <t>Two-year junior or community colleges</t>
    </r>
  </si>
  <si>
    <t>10"                                                                                  $     13,287</t>
  </si>
  <si>
    <t>8"                                                                                    $     10,258</t>
  </si>
  <si>
    <t>6"                                                                                    $       6,432</t>
  </si>
  <si>
    <t>4"                                                                                    $       3,600</t>
  </si>
  <si>
    <t>3"                                                                                    $       2,378</t>
  </si>
  <si>
    <t>2"                                                                                    $          859</t>
  </si>
  <si>
    <t>1-1/2"                                                                              $          676</t>
  </si>
  <si>
    <t>1"                                                                                    $          395</t>
  </si>
  <si>
    <t>3/4"                                                                                 $          364</t>
  </si>
  <si>
    <t>5/8"                                                                                 $          312</t>
  </si>
  <si>
    <t>Water Meter Size                                                               Install Cost</t>
  </si>
  <si>
    <t>1) School Construction Excise Tax (ORS 320.170 : SB 1036)</t>
  </si>
  <si>
    <t>1a) Residential/Multi-Family: Calculated on New Living Area</t>
  </si>
  <si>
    <t>1b) Commercial: Calculated on New Area</t>
  </si>
  <si>
    <t>2) Metro Excise Tax (Metro Ordinance No 06-1115 : Metro Code Chaper 7.04)</t>
  </si>
  <si>
    <t xml:space="preserve">*These fees are associated with the development of a New Single Family Dwelling, for additional information please contact the Building Division @ 503-682-4960. </t>
  </si>
  <si>
    <t>ADDITIONAL FEES APPLY TO NEW CONSTRUCTION*</t>
  </si>
  <si>
    <t>DRIVEWAY/SIDEWALK FEE*</t>
  </si>
  <si>
    <t>Planning Division Review of Building Permit Application (Resolution 2620)*</t>
  </si>
  <si>
    <t>Storm (per equivalent dwelling unit)*</t>
  </si>
  <si>
    <t xml:space="preserve">Services                                                    </t>
  </si>
  <si>
    <t>Increase:</t>
  </si>
  <si>
    <t>Effective 7/1/2021</t>
  </si>
  <si>
    <t>Does not raise</t>
  </si>
  <si>
    <t>Per sq. ft impervious</t>
  </si>
  <si>
    <t>$0.69 per square foot of new area max $34,600</t>
  </si>
  <si>
    <t>4a) Frog Pond Infrastructure Supplemental Fee Raised 2 times per year based on Res. 2649 Criteria</t>
  </si>
  <si>
    <t>Does Not Raise</t>
  </si>
  <si>
    <t>10"                                                                                  $      13,287</t>
  </si>
  <si>
    <t>Install Cost - Do not raise as part of CCI</t>
  </si>
  <si>
    <t>Eden Fee Code</t>
  </si>
  <si>
    <t>prksdc</t>
  </si>
  <si>
    <t>ressdc</t>
  </si>
  <si>
    <t>swr2</t>
  </si>
  <si>
    <t>swrsdi</t>
  </si>
  <si>
    <t>watsdc/wasdcv/vilfir</t>
  </si>
  <si>
    <t>stret3/vssdc</t>
  </si>
  <si>
    <t>stosdc/stsdcc</t>
  </si>
  <si>
    <t>stsdcc/vstsdc</t>
  </si>
  <si>
    <t>erosn</t>
  </si>
  <si>
    <t>2) Metro Excise Tax (Metro Ordinance No 06-1115 : Metro Code Chapter 7.04)</t>
  </si>
  <si>
    <t>Users requiring an industrial discharge pretreatment permit please contact engineering@ci.wilsonville.or.us</t>
  </si>
  <si>
    <t>Eden Fee code</t>
  </si>
  <si>
    <t>wtsdc2</t>
  </si>
  <si>
    <t>Tranportation Fee Based on ITE Code @ $944.00 DPT *For additional information related to the Transportation Fees Contact apepper@ci.wilsonville.or.us</t>
  </si>
  <si>
    <t>Planning Division Review of Building Permit Application (Resolution 2928)*</t>
  </si>
  <si>
    <t>Larger of $1,087/.0087% of valuation not to exceed $16,394</t>
  </si>
  <si>
    <t>3) Erosion Control Inspection Fee Less than 1 Acre (Resolution 2928)</t>
  </si>
  <si>
    <t xml:space="preserve">4) Frog Pond Subdivision Specific Fees (Resolution 2649) </t>
  </si>
  <si>
    <t>Updated 2.17.2022</t>
  </si>
  <si>
    <t>Larger of $1,087/.0087% of valuation not to exceed $16,934</t>
  </si>
  <si>
    <t xml:space="preserve">4) Frog Pond Subdivision Specific Fees </t>
  </si>
  <si>
    <t xml:space="preserve">3) Erosion Control Inspection Fee Less than 1 Acre </t>
  </si>
  <si>
    <t>Increase: 7/2022</t>
  </si>
  <si>
    <t>Do not raise</t>
  </si>
  <si>
    <t>Effective 7/1/2022</t>
  </si>
  <si>
    <t>Effective 1/1/2023</t>
  </si>
  <si>
    <t>Meter Install Cost</t>
  </si>
  <si>
    <t>5/8" x 3/4"</t>
  </si>
  <si>
    <t>3/4" x 3/4"</t>
  </si>
  <si>
    <t>1"</t>
  </si>
  <si>
    <t>1-1/2"</t>
  </si>
  <si>
    <t>2"</t>
  </si>
  <si>
    <t>3"</t>
  </si>
  <si>
    <t>4"</t>
  </si>
  <si>
    <t>6"</t>
  </si>
  <si>
    <t>8"</t>
  </si>
  <si>
    <t>10"</t>
  </si>
  <si>
    <t xml:space="preserve">Water Meter Size  (Water SDC + Meter Install Cost)                                              </t>
  </si>
  <si>
    <t>Larger of $1,087or .0087% of valuation not to exceed $16,394</t>
  </si>
  <si>
    <t>Larger of $1,087 or .0087% of valuation not to exceed $16,394</t>
  </si>
  <si>
    <t>Eating Places</t>
  </si>
  <si>
    <t xml:space="preserve">Shall mean establishments primarily engaged in the retail sale of prepared food and drinks for on premise or immediate consumption.  Caterers and institutional food service establishements are also included in this category.  Restaurants, lunch counter and drinking places operated as a subordinate service facility by other establishemnts are not included in this definition unless they are served by a separate meter.  A more complete description with a specific listing is included in SIC Industry Group 581. </t>
  </si>
  <si>
    <t>Updated 6.6.2022</t>
  </si>
  <si>
    <t>Effective 7/1/2023</t>
  </si>
  <si>
    <t>Water Meter Size                                                               Meter Cost</t>
  </si>
  <si>
    <t xml:space="preserve">$1.56 per square foot of new living area (no max) based on school district </t>
  </si>
  <si>
    <t>$0.78 per square foot of new area max $39,100</t>
  </si>
  <si>
    <t>Larger of $1,154/.0093% of valuation not to exceed $17,410</t>
  </si>
  <si>
    <t>Effective 1/1/2024</t>
  </si>
  <si>
    <t>PARKS  (Resolution 3046 Fee Increase 1/1/2024)</t>
  </si>
  <si>
    <t xml:space="preserve">Mobile Home </t>
  </si>
  <si>
    <t>SIC 1-19: Agriculture; Fish &amp; Forest Services; Construction; Mining</t>
  </si>
  <si>
    <t>Manufacturing SIC 20: Food &amp; Kindred Products</t>
  </si>
  <si>
    <t>Manufacturing SIC 22, 23: Textile &amp; Apparel</t>
  </si>
  <si>
    <t>Manufacturing SIC 24: Lumber &amp; Wood</t>
  </si>
  <si>
    <t>Manufacturing SIC 25, 32, 39: Furniture; Clay, Stone &amp; Glass; Misc</t>
  </si>
  <si>
    <t>Manufacturing SIC 26: Paper &amp; Allied</t>
  </si>
  <si>
    <t>Manufacturing SIC 27: Printing, Publishing, &amp; Allied</t>
  </si>
  <si>
    <t>Manufacturing SIC 28-31: Chemicals, Petroleum, Rubber, Leather</t>
  </si>
  <si>
    <t>Manufacturing SIC 33, 34: Primary &amp; Fabricated Metals</t>
  </si>
  <si>
    <t>Manufacturing SIC 35: Machinery Equipment</t>
  </si>
  <si>
    <t>Manufacturing SIC 36, 38: Electrical Machinery, Equipment</t>
  </si>
  <si>
    <t>Manfacturing SIC 37: Transportation Equipment</t>
  </si>
  <si>
    <t>TCPU SIC 40-42, 44, 45, 47: Transportatoin &amp; Warehousing</t>
  </si>
  <si>
    <t>TCPU SIC 43, 46, 48, 49: Communications &amp; Public Utility</t>
  </si>
  <si>
    <t>SIC 50, 51: Wholesale Trade</t>
  </si>
  <si>
    <t>SIC 52-59: Retail Trade</t>
  </si>
  <si>
    <t>SIC 60-68: Finance, Insurance &amp; Real Estate</t>
  </si>
  <si>
    <t>SIC 70-79: Non-Health Services</t>
  </si>
  <si>
    <t>SIC 80: Health Services</t>
  </si>
  <si>
    <t>SIC 81-89: Educational, Social &amp; Membership Services</t>
  </si>
  <si>
    <t>SIC 90-99: Government</t>
  </si>
  <si>
    <t>Includes establishments engaged in the production of crops, livestock, and animal specialties, or providing agricultural services. This category also includes any forestry, fishing, hunting, or trapping establishments. General building contractors, electrical work, utility construction, and heavy construction establishments are also included in this category, as well as those related to the extraction of oil, gas, ores, and quarries.</t>
  </si>
  <si>
    <t xml:space="preserve">Includes any establishments processing food and beverages for human consumption, such as meat packing, producing dairy products, ice creams, malt beverages, and bottled and canned soft drinks. This category also includes related products, such as manufactured ice, production of oils, and prepared feeds for animals. </t>
  </si>
  <si>
    <t xml:space="preserve">Includes any establishments preparing fibers, manufacturing yarns and similar materials, manufacturing fabrics, carpets, and rugs, dyeing or finishing such products, coating or waterproofing or otherwise treating fabrics, or manufacturing felt goods and other miscellaneous textiles. It also includes establishments producing clothing and other products which are produced by cutting and sewing purchased textiles. </t>
  </si>
  <si>
    <t xml:space="preserve">Includes any establishments cutting timber and pulpwood, such as sawmills, lath mills, shingle mills, planing mills, and establishments producing finished goods made entirely of wood or related materials. However, the production of finished goods made of wood which are listed in other SIC codes are not included in this category. For example, the production of furniture is captured under SIC 25. </t>
  </si>
  <si>
    <t>Includes any establishments producing furniture. However, those manufacturing wood kitchen cabinets are contained in SIC 24. This category also includes those manufacturing glass and glass products, cement, clay products, pottery, and other such products using materials such as clay, stone, and sand. Finally, this category also includes the manufacturing of products not contained in other groups, such as jewelry, silverware, musical instruments, dolls, toys, games, athletic goods, pencils, and other such miscellaneous products.</t>
  </si>
  <si>
    <t xml:space="preserve">Includes any establishments manufacturing pulps and other cellulose fibers, the manufacturing of paper and paperboard, cardboard, plastic films, and sheet. </t>
  </si>
  <si>
    <t xml:space="preserve">Includes any establishments engaged in printing, bookbinding, and platemaking. This category also includes establishments publishing materials, regardless of whether the printing is performed at the establishment. However, news syndicates are classified in SIC 73. </t>
  </si>
  <si>
    <t>Includes any establishments producing basic chemicals and those manufacturing products using predominantly chemical processes. It also includes establishments refining petroleum, manufacturing paving and roofing materials, or compounding lubricating oils and greases from purchased materials. Further, this category includes establishing manufacturing products from plastic resins and rubber. Finally, this category includes establishments tanning, currying, and finishing hides and skins, and those finishing leather products.</t>
  </si>
  <si>
    <t>Includes any establishments smelting and refining metals, rolling, drawing, and alloying metals, and producing coke. This category also includes establishments manufacturing metal products such as metal cans, tinware, hand tools, general hardware, and other metal and wire products.</t>
  </si>
  <si>
    <t>Includes any establishments manufacturing industrial and commercial machinery such as engines or turbines, farm and garden machinery, construction, or mining equipment, as well as computers.</t>
  </si>
  <si>
    <t>Includes any establishments manufacturing machinery, apparatus, or supplies for the generation, storage, transmission, transformation, or utilization of electricity. This category also includes the manufacture of household appliances such as electrical lighting or wiring equipment, radio and television receiving equipment, or other electrical supplies. The production of industrial machinery and equipment is included in SIC 35. This category also includes establishments manufacturing instruments of measurement, testing, analyzing, or controlling, such as optical lenses, clocks, watches, surgical, medical, and dental instruments, or photographic equipment, among others.</t>
  </si>
  <si>
    <t xml:space="preserve">Includes any establishments manufacturing equipment for the transportation of passengers or cargo by land, air, or water. This includes motor vehicles, aircraft, guided missiles, ships, boats, railroad equipment, or other miscellaneous transportation equipment. Note that establishments manufacturing equipment for moving materials on farms, mines, construction sites, within individual plants, in airports, or other locations off highways are included in SIC 35. </t>
  </si>
  <si>
    <t>Includes any establishments providing transportation by railroad, bus, subway, or those providing long-distance trucking or transfer services or those engaged in the storage of commercial goods. This category also includes establishing providing freight or passenger transportation on the open seas or inland water, and those providing towing, lighterage, and canal operation. It also includes establishments providing domestic or foreign transportation by air and those who operate airports or provide terminal services. Finally, it also includes establishments providing incidental support to transportation, such as forwarding or packing services, and those arranging passenger or freight transportation.</t>
  </si>
  <si>
    <t>Includes any establishments of the United States Postal Services (USPS) and those establishments which primarily transport mail for the USPS. This category also includes establishments transporting petroleum and other commodities through pipelines, as well as those transporting natural gas. This category includes those establishments providing communication services, such as radio or television broadcasting. Further, this category includes establishments engaged in the generation, transmission, or distribution of electricity or steam. Finally, this category includes establishments providing water and irrigation services, and sanitary services such as the disposal of garbage, sewage, or other wastes.</t>
  </si>
  <si>
    <t xml:space="preserve">Includes any establishments engaged in the wholesale distribution of durable or non-durable goods of any kind. </t>
  </si>
  <si>
    <t>Includes any establishments engaging in the retail distribution of durable or non-durable goods, such as building and gardening supplies, hardware, groceries, apparel or accessory stores, home furniture, or other miscellaneous retail items. It also includes automotive dealers, gasoline service stations, and eating and drinking places such as restaurants, refreshment stands, lunch counters, or bars.</t>
  </si>
  <si>
    <t xml:space="preserve">Includes any establishments engaged in finance, such as depository institutions, non-depository credit institutions, or security and commodity brokers, dealers, exchanges, or services. It also includes insurance carriers, agents, brokers, and insurance services offices. Finally, it includes real estate offices, holdings, and other investment offices. </t>
  </si>
  <si>
    <t xml:space="preserve">Includes any establishments providing non-health services. These services can include those providing hotels, rooming houses, camps, or other lodging places. It can also include establishments providing personal services, such as laundries, dry-cleaning plants, photographic studios, beauty, and barber shops. Also included in this category – if not included elsewhere – are those establishments providing business services, such as advertising, claim collection, news syndicates, computer programming data processing or help supply services. This category also includes establishments providing automotive repair, rental, leasing, or parking services, as well as those providing miscellaneous repair services. Finally, it also includes any establishments related to the production, distribution, or exhibition of motion pictures, and those providing amusement or entertainment services (if they are not classified elsewhere). </t>
  </si>
  <si>
    <t>Includes any establishments providing medical, surgical, or other health services. This category does not include those providing insurance against hospitalization or medical costs, which are contained in SIC 60-68.</t>
  </si>
  <si>
    <t xml:space="preserve">Includes any establishments providing legal, educational, or social services. It also includes museums, art galleries, and botanical or zoological gardens. This category also includes membership organizations such as trade associations, labor unions, professional membership organizations, or political or religious organizations. Further, this category includes those establishments providing engineering, architectural, or surveying services, as well as accounting, auditing, and bookkeeping services. Also included are private households which employ workers who serve on or about the premises.  Finally, this category includes all other services not categorized into one of the other SIC codes. </t>
  </si>
  <si>
    <t>Includes any establishments providing executive, legislative, or general government services. It also includes establishments providing justice, public order, or safety. This includes all governmental administration of human resource programs, environmental quality and housing programs, economic programs, public finance, taxation, or monetary policy, as well as national security or international affairs.</t>
  </si>
  <si>
    <t>TGSF = Thousand Gross Square Feet</t>
  </si>
  <si>
    <t>DU = Dwelling Unit</t>
  </si>
  <si>
    <t>Updated 1.3.24_bw/Parks_SDC_FPW_Fee_Increase</t>
  </si>
  <si>
    <t>1-1/2"                                                                             $          676</t>
  </si>
  <si>
    <t>Shall mean a structure which is constructed for the purpose of preparation and serving of food to one or more persons in return for payment by those persons. The structure must meet all applicable codes as required by the State of Oregon or the City of Wilsonville and other appurtenant ordinances or resolutions and as the structure is designed or occupied for the individual use thereof.</t>
  </si>
  <si>
    <t>4) Frog Pond Subdivision Specific Fees (Increase effective 1/15/2024)</t>
  </si>
  <si>
    <t>Effective 7/1/2024</t>
  </si>
  <si>
    <t>Larger of $1,197/.0096% of valuation not to exceed $18,054</t>
  </si>
  <si>
    <t>Updated 7.1.2025_bw</t>
  </si>
  <si>
    <t xml:space="preserve">$1.63 per square foot of new living area (no max) based on school district </t>
  </si>
  <si>
    <t>$0.82 per square foot of new area max $40.800</t>
  </si>
  <si>
    <t>Updated 7.1.25.updated.bw</t>
  </si>
  <si>
    <t>Effective 7/1/2025</t>
  </si>
  <si>
    <t>Updated 7.1.25.bw</t>
  </si>
  <si>
    <t xml:space="preserve">Water Meter Size                                                            </t>
  </si>
  <si>
    <t xml:space="preserve">5/8"                                                                             </t>
  </si>
  <si>
    <t xml:space="preserve">3/4"                                                                                </t>
  </si>
  <si>
    <t xml:space="preserve">1"                                                                                </t>
  </si>
  <si>
    <t xml:space="preserve">1-1/2"                                                                     </t>
  </si>
  <si>
    <t xml:space="preserve">2"                                                                                 </t>
  </si>
  <si>
    <t xml:space="preserve">3"                                                                                 </t>
  </si>
  <si>
    <t xml:space="preserve">4"                                                                                  </t>
  </si>
  <si>
    <t xml:space="preserve">6"                                                                                 </t>
  </si>
  <si>
    <t>Updated 1/1/2026 .bw</t>
  </si>
  <si>
    <t xml:space="preserve">Water Meter Size                                                               Meter Cost                                                                                               </t>
  </si>
  <si>
    <t xml:space="preserve">5/8"                                                                                   $312                                                                    </t>
  </si>
  <si>
    <t xml:space="preserve">3/4"                                                                                   $364                                                              </t>
  </si>
  <si>
    <t xml:space="preserve">1"                                                                                      $395                                                            </t>
  </si>
  <si>
    <t xml:space="preserve">1-1/2"                                                                               $676                                                   </t>
  </si>
  <si>
    <t xml:space="preserve">2"                                                                                      $859                </t>
  </si>
  <si>
    <t xml:space="preserve">3"                                                                                      $2,378                                                    </t>
  </si>
  <si>
    <t xml:space="preserve">4"                                                                                      $3,600                                             </t>
  </si>
  <si>
    <t xml:space="preserve">6"                                                                                      $6,432         </t>
  </si>
  <si>
    <t>8"                                                                                      $10,258</t>
  </si>
  <si>
    <t>10"                                                                                    $13,287</t>
  </si>
  <si>
    <t xml:space="preserve">Water SDC </t>
  </si>
  <si>
    <t xml:space="preserve">Storm    Effective 1/1/2026 -Fee Increase - Resolution 3210      </t>
  </si>
  <si>
    <t xml:space="preserve">TRANSPORTATION SDC </t>
  </si>
  <si>
    <t xml:space="preserve">Residential </t>
  </si>
  <si>
    <t>210  Single Family Dwelling</t>
  </si>
  <si>
    <t xml:space="preserve">220  Apartment </t>
  </si>
  <si>
    <t xml:space="preserve">230  Condominium/Townhouse </t>
  </si>
  <si>
    <t>240  Manufactured Home</t>
  </si>
  <si>
    <t>254  Assited Living</t>
  </si>
  <si>
    <t xml:space="preserve">Industrial  </t>
  </si>
  <si>
    <t>Typically less than 500 employees, free standing and single use. Examples: printing plants, material testing laboratories, data processing and
equipment assembly.</t>
  </si>
  <si>
    <t xml:space="preserve">110 General Light Industrial </t>
  </si>
  <si>
    <t>120 General Heavy Industrial</t>
  </si>
  <si>
    <t>Per sq. ft. impervious</t>
  </si>
  <si>
    <t xml:space="preserve">Effective </t>
  </si>
  <si>
    <t xml:space="preserve">SEWER         Effective 1/1/2026 - Change in methodology to Meter Size - Resolution 3209                                  </t>
  </si>
  <si>
    <t>TCPU SIC 40-42, 44, 45, 47: Transportation &amp; Warehousing</t>
  </si>
  <si>
    <t xml:space="preserve">PARKS  Resolution 3046 </t>
  </si>
  <si>
    <t>Contact information: Amy Pepper, P.E., Private Development</t>
  </si>
  <si>
    <t xml:space="preserve">SEWER SDC    Effective 1/1/2026 - Change in methodology to Meter Size - Resolution 3209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</si>
</sst>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0;\$#,##0"/>
  </numFmts>
  <fonts count="25"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rgb="FF000000"/>
      <name val="Arial"/>
      <family val="2"/>
    </font>
    <font>
      <sz val="10"/>
      <name val="Arial"/>
      <family val="2"/>
    </font>
    <font>
      <b/>
      <i/>
      <sz val="10"/>
      <name val="Arial"/>
      <family val="2"/>
    </font>
    <font>
      <b/>
      <sz val="10"/>
      <name val="Arial"/>
      <family val="2"/>
    </font>
    <font>
      <sz val="11"/>
      <name val="Arial"/>
      <family val="2"/>
    </font>
    <font>
      <sz val="11"/>
      <color theme="1"/>
      <name val="Arial"/>
      <family val="2"/>
    </font>
    <font>
      <i/>
      <sz val="10"/>
      <name val="Arial"/>
      <family val="2"/>
    </font>
    <font>
      <sz val="10"/>
      <color rgb="FF000000"/>
      <name val="Arial"/>
      <family val="2"/>
    </font>
    <font>
      <sz val="18"/>
      <color rgb="FF000000"/>
      <name val="Arial"/>
      <family val="2"/>
    </font>
    <font>
      <b/>
      <i/>
      <sz val="12"/>
      <name val="Arial"/>
      <family val="2"/>
    </font>
    <font>
      <i/>
      <sz val="9"/>
      <name val="Arial"/>
      <family val="2"/>
    </font>
    <font>
      <sz val="12"/>
      <color theme="1"/>
      <name val="Arial"/>
      <family val="2"/>
    </font>
    <font>
      <sz val="10"/>
      <color theme="1"/>
      <name val="Arial"/>
      <family val="2"/>
    </font>
    <font>
      <u/>
      <sz val="10"/>
      <name val="Arial"/>
      <family val="2"/>
    </font>
    <font>
      <sz val="9"/>
      <name val="Arial"/>
      <family val="2"/>
    </font>
    <font>
      <sz val="8"/>
      <color theme="1"/>
      <name val="Arial"/>
      <family val="2"/>
    </font>
    <font>
      <i/>
      <sz val="11"/>
      <color theme="1"/>
      <name val="Arial"/>
      <family val="2"/>
    </font>
    <font>
      <sz val="12"/>
      <name val="Times New Roman"/>
      <family val="1"/>
    </font>
    <font>
      <sz val="10"/>
      <color theme="1"/>
      <name val="Century Gothic"/>
      <family val="2"/>
    </font>
    <font>
      <sz val="11"/>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theme="4" tint="0.79998168889431442"/>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ashed">
        <color theme="0" tint="-0.14996795556505021"/>
      </top>
      <bottom style="medium">
        <color indexed="64"/>
      </bottom>
      <diagonal/>
    </border>
    <border>
      <left/>
      <right style="medium">
        <color indexed="64"/>
      </right>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1" fillId="0" borderId="0"/>
    <xf numFmtId="44" fontId="22" fillId="0" borderId="0" applyFont="0" applyFill="0" applyBorder="0" applyAlignment="0" applyProtection="0"/>
    <xf numFmtId="0" fontId="21" fillId="0" borderId="0"/>
    <xf numFmtId="0" fontId="24" fillId="0" borderId="0" applyNumberFormat="0" applyFill="0" applyBorder="0" applyAlignment="0" applyProtection="0"/>
  </cellStyleXfs>
  <cellXfs count="242">
    <xf numFmtId="0" fontId="0" fillId="0" borderId="0" xfId="0"/>
    <xf numFmtId="166" fontId="4" fillId="0" borderId="0" xfId="0" applyNumberFormat="1" applyFont="1" applyAlignment="1">
      <alignment horizontal="left" vertical="center" wrapText="1"/>
    </xf>
    <xf numFmtId="6" fontId="3" fillId="0" borderId="0" xfId="0" applyNumberFormat="1" applyFont="1" applyAlignment="1">
      <alignment horizontal="left" vertical="center" wrapText="1"/>
    </xf>
    <xf numFmtId="0" fontId="9" fillId="0" borderId="0" xfId="0" applyFont="1"/>
    <xf numFmtId="0" fontId="9" fillId="2" borderId="0" xfId="0" applyFont="1" applyFill="1" applyAlignment="1">
      <alignment horizontal="left" vertical="top"/>
    </xf>
    <xf numFmtId="10" fontId="12" fillId="0" borderId="1" xfId="2" applyNumberFormat="1" applyFont="1" applyFill="1" applyBorder="1" applyAlignment="1">
      <alignment horizontal="center" vertical="center"/>
    </xf>
    <xf numFmtId="0" fontId="11" fillId="2" borderId="0" xfId="0" applyFont="1" applyFill="1" applyAlignment="1">
      <alignment horizontal="left" vertical="top"/>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Continuous" vertical="center" wrapText="1"/>
    </xf>
    <xf numFmtId="0" fontId="9" fillId="0" borderId="0" xfId="0" applyFont="1" applyAlignment="1">
      <alignment horizontal="center" vertical="center"/>
    </xf>
    <xf numFmtId="0" fontId="10" fillId="0" borderId="5" xfId="0" applyFont="1" applyBorder="1" applyAlignment="1">
      <alignment horizontal="centerContinuous" vertical="top" wrapText="1"/>
    </xf>
    <xf numFmtId="0" fontId="9" fillId="0" borderId="4" xfId="0" applyFont="1" applyBorder="1" applyAlignment="1">
      <alignment horizontal="centerContinuous" vertical="center" wrapText="1"/>
    </xf>
    <xf numFmtId="0" fontId="6" fillId="0" borderId="7" xfId="0" applyFont="1" applyBorder="1" applyAlignment="1">
      <alignment horizontal="left" vertical="top" wrapText="1"/>
    </xf>
    <xf numFmtId="0" fontId="2" fillId="4" borderId="8" xfId="0" applyFont="1" applyFill="1" applyBorder="1" applyAlignment="1">
      <alignment horizontal="left" vertical="top" wrapText="1"/>
    </xf>
    <xf numFmtId="0" fontId="9" fillId="0" borderId="6" xfId="0" applyFont="1" applyBorder="1" applyAlignment="1">
      <alignment horizontal="centerContinuous" vertical="center" wrapText="1"/>
    </xf>
    <xf numFmtId="44" fontId="3" fillId="4" borderId="3" xfId="1" applyFont="1" applyFill="1" applyBorder="1" applyAlignment="1">
      <alignment horizontal="left" vertical="center" wrapText="1"/>
    </xf>
    <xf numFmtId="44" fontId="3" fillId="0" borderId="3" xfId="1" applyFont="1" applyFill="1" applyBorder="1" applyAlignment="1">
      <alignment horizontal="left" vertical="center" wrapText="1"/>
    </xf>
    <xf numFmtId="44" fontId="3" fillId="0" borderId="0" xfId="1" applyFont="1" applyFill="1" applyBorder="1" applyAlignment="1">
      <alignment horizontal="left" vertical="center" wrapText="1"/>
    </xf>
    <xf numFmtId="44" fontId="3" fillId="0" borderId="2" xfId="1" applyFont="1" applyFill="1" applyBorder="1" applyAlignment="1">
      <alignment horizontal="left" vertical="center" wrapText="1"/>
    </xf>
    <xf numFmtId="44" fontId="3" fillId="0" borderId="2" xfId="1" applyFont="1" applyFill="1" applyBorder="1" applyAlignment="1">
      <alignment horizontal="center" vertical="center" wrapText="1"/>
    </xf>
    <xf numFmtId="44" fontId="4" fillId="0" borderId="2" xfId="1" applyFont="1" applyFill="1" applyBorder="1" applyAlignment="1">
      <alignment horizontal="center" vertical="center" wrapText="1"/>
    </xf>
    <xf numFmtId="44" fontId="3" fillId="0" borderId="0" xfId="1" applyFont="1" applyFill="1" applyBorder="1" applyAlignment="1">
      <alignment horizontal="center" vertical="center" wrapText="1"/>
    </xf>
    <xf numFmtId="44" fontId="4" fillId="0" borderId="0" xfId="1" applyFont="1" applyFill="1" applyBorder="1" applyAlignment="1">
      <alignment horizontal="left" vertical="center" wrapText="1"/>
    </xf>
    <xf numFmtId="44" fontId="3" fillId="4" borderId="0" xfId="1" applyFont="1" applyFill="1" applyBorder="1" applyAlignment="1">
      <alignment horizontal="left" vertical="center" wrapText="1"/>
    </xf>
    <xf numFmtId="44" fontId="3" fillId="5" borderId="0" xfId="1" applyFont="1" applyFill="1" applyBorder="1" applyAlignment="1">
      <alignment horizontal="left" vertical="center" wrapText="1"/>
    </xf>
    <xf numFmtId="44" fontId="15" fillId="0" borderId="0" xfId="1" applyFont="1" applyBorder="1"/>
    <xf numFmtId="44" fontId="15" fillId="0" borderId="0" xfId="1" applyFont="1" applyBorder="1" applyAlignment="1">
      <alignment vertical="center"/>
    </xf>
    <xf numFmtId="44" fontId="3" fillId="4" borderId="2" xfId="1" applyFont="1" applyFill="1" applyBorder="1" applyAlignment="1">
      <alignment horizontal="left" vertical="center" wrapText="1"/>
    </xf>
    <xf numFmtId="44" fontId="15" fillId="0" borderId="0" xfId="1" applyFont="1" applyFill="1" applyBorder="1" applyAlignment="1">
      <alignment horizontal="left" vertical="center" wrapText="1"/>
    </xf>
    <xf numFmtId="164" fontId="3" fillId="3" borderId="4" xfId="1" applyNumberFormat="1" applyFont="1" applyFill="1" applyBorder="1" applyAlignment="1">
      <alignment horizontal="left" vertical="center" wrapText="1"/>
    </xf>
    <xf numFmtId="164" fontId="3" fillId="3" borderId="0" xfId="1" applyNumberFormat="1" applyFont="1" applyFill="1" applyBorder="1" applyAlignment="1">
      <alignment horizontal="left" vertical="center" wrapText="1"/>
    </xf>
    <xf numFmtId="164" fontId="3" fillId="3" borderId="0" xfId="1" applyNumberFormat="1" applyFont="1" applyFill="1" applyBorder="1" applyAlignment="1">
      <alignment vertical="center" wrapText="1"/>
    </xf>
    <xf numFmtId="0" fontId="19" fillId="0" borderId="0" xfId="0" applyFont="1" applyAlignment="1">
      <alignment wrapText="1"/>
    </xf>
    <xf numFmtId="0" fontId="9" fillId="0" borderId="9" xfId="0" applyFont="1" applyBorder="1" applyAlignment="1">
      <alignment vertical="center"/>
    </xf>
    <xf numFmtId="0" fontId="13" fillId="0" borderId="10" xfId="0" applyFont="1" applyBorder="1" applyAlignment="1">
      <alignment horizontal="center" vertical="center" wrapText="1"/>
    </xf>
    <xf numFmtId="164" fontId="3" fillId="4" borderId="11" xfId="1" applyNumberFormat="1" applyFont="1" applyFill="1" applyBorder="1" applyAlignment="1">
      <alignment horizontal="center" vertical="center" wrapText="1"/>
    </xf>
    <xf numFmtId="164" fontId="3" fillId="4" borderId="12" xfId="1" applyNumberFormat="1" applyFont="1" applyFill="1" applyBorder="1" applyAlignment="1">
      <alignment horizontal="center" vertical="center" wrapText="1"/>
    </xf>
    <xf numFmtId="0" fontId="3" fillId="0" borderId="12" xfId="0" applyFont="1" applyBorder="1" applyAlignment="1">
      <alignment horizontal="center" vertical="center" wrapText="1"/>
    </xf>
    <xf numFmtId="164" fontId="3" fillId="0" borderId="13" xfId="1" applyNumberFormat="1" applyFont="1" applyFill="1" applyBorder="1" applyAlignment="1">
      <alignment horizontal="left" vertic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164" fontId="3" fillId="0" borderId="18" xfId="1" applyNumberFormat="1" applyFont="1" applyFill="1" applyBorder="1" applyAlignment="1">
      <alignment horizontal="left" vertical="center" wrapText="1"/>
    </xf>
    <xf numFmtId="0" fontId="3" fillId="0" borderId="19" xfId="0" applyFont="1" applyBorder="1" applyAlignment="1">
      <alignment horizontal="center" vertical="center" wrapText="1"/>
    </xf>
    <xf numFmtId="0" fontId="3" fillId="0" borderId="16" xfId="0" applyFont="1" applyBorder="1" applyAlignment="1">
      <alignment horizontal="left" vertical="top" wrapText="1"/>
    </xf>
    <xf numFmtId="164" fontId="3" fillId="0" borderId="16" xfId="1" applyNumberFormat="1" applyFont="1" applyFill="1" applyBorder="1" applyAlignment="1">
      <alignment horizontal="left" vertical="center" wrapText="1"/>
    </xf>
    <xf numFmtId="0" fontId="3" fillId="0" borderId="16" xfId="0" applyFont="1" applyBorder="1" applyAlignment="1">
      <alignment horizontal="center" vertical="center" wrapText="1"/>
    </xf>
    <xf numFmtId="0" fontId="14" fillId="0" borderId="16" xfId="0" applyFont="1" applyBorder="1" applyAlignment="1">
      <alignment horizontal="left" vertical="top" wrapText="1"/>
    </xf>
    <xf numFmtId="0" fontId="9" fillId="0" borderId="16" xfId="0" applyFont="1" applyBorder="1" applyAlignment="1">
      <alignment horizontal="center" vertical="center" wrapText="1"/>
    </xf>
    <xf numFmtId="0" fontId="2" fillId="4" borderId="16" xfId="0" applyFont="1" applyFill="1" applyBorder="1" applyAlignment="1">
      <alignment horizontal="left" vertical="top" wrapText="1"/>
    </xf>
    <xf numFmtId="164" fontId="3" fillId="4" borderId="16" xfId="1" applyNumberFormat="1" applyFont="1" applyFill="1" applyBorder="1" applyAlignment="1">
      <alignment horizontal="left" vertical="center" wrapText="1"/>
    </xf>
    <xf numFmtId="0" fontId="9" fillId="4" borderId="16" xfId="0" applyFont="1" applyFill="1" applyBorder="1" applyAlignment="1">
      <alignment horizontal="center" vertical="center" wrapText="1"/>
    </xf>
    <xf numFmtId="0" fontId="5" fillId="0" borderId="16" xfId="0" applyFont="1" applyBorder="1" applyAlignment="1">
      <alignment vertical="top" wrapText="1"/>
    </xf>
    <xf numFmtId="0" fontId="5" fillId="0" borderId="16" xfId="0" applyFont="1" applyBorder="1" applyAlignment="1">
      <alignment horizontal="left" vertical="top" wrapText="1"/>
    </xf>
    <xf numFmtId="164" fontId="5" fillId="4" borderId="16" xfId="1" applyNumberFormat="1" applyFont="1" applyFill="1" applyBorder="1" applyAlignment="1">
      <alignment horizontal="left" vertical="center" wrapText="1"/>
    </xf>
    <xf numFmtId="0" fontId="5" fillId="4" borderId="16" xfId="0" applyFont="1" applyFill="1" applyBorder="1" applyAlignment="1">
      <alignment horizontal="center" vertical="center" wrapText="1"/>
    </xf>
    <xf numFmtId="0" fontId="15" fillId="0" borderId="16" xfId="0" applyFont="1" applyBorder="1" applyAlignment="1">
      <alignment horizontal="left" vertical="top" wrapText="1"/>
    </xf>
    <xf numFmtId="164" fontId="3" fillId="0" borderId="16" xfId="1" applyNumberFormat="1" applyFont="1" applyFill="1" applyBorder="1" applyAlignment="1">
      <alignment horizontal="center" vertical="center" wrapText="1"/>
    </xf>
    <xf numFmtId="164" fontId="4" fillId="0" borderId="16" xfId="1" applyNumberFormat="1" applyFont="1" applyFill="1" applyBorder="1" applyAlignment="1">
      <alignment horizontal="center" vertical="center" wrapText="1"/>
    </xf>
    <xf numFmtId="0" fontId="16" fillId="0" borderId="16" xfId="0" applyFont="1" applyBorder="1" applyAlignment="1">
      <alignment horizontal="left" vertical="top" wrapText="1"/>
    </xf>
    <xf numFmtId="0" fontId="6" fillId="3" borderId="16" xfId="0" applyFont="1" applyFill="1" applyBorder="1" applyAlignment="1">
      <alignment horizontal="left" vertical="top" wrapText="1"/>
    </xf>
    <xf numFmtId="164" fontId="5" fillId="3" borderId="16" xfId="1" applyNumberFormat="1" applyFont="1" applyFill="1" applyBorder="1" applyAlignment="1">
      <alignment horizontal="left" vertical="center" wrapText="1"/>
    </xf>
    <xf numFmtId="0" fontId="5" fillId="3" borderId="16" xfId="0" applyFont="1" applyFill="1" applyBorder="1" applyAlignment="1">
      <alignment horizontal="center" vertical="center" wrapText="1"/>
    </xf>
    <xf numFmtId="0" fontId="2" fillId="4" borderId="16" xfId="0" applyFont="1" applyFill="1" applyBorder="1" applyAlignment="1">
      <alignment horizontal="left" vertical="center" wrapText="1"/>
    </xf>
    <xf numFmtId="0" fontId="2" fillId="4" borderId="16" xfId="0" applyFont="1" applyFill="1" applyBorder="1" applyAlignment="1">
      <alignment horizontal="center" vertical="center" wrapText="1"/>
    </xf>
    <xf numFmtId="0" fontId="2" fillId="4" borderId="16" xfId="0" applyFont="1" applyFill="1" applyBorder="1" applyAlignment="1">
      <alignment horizontal="center" vertical="center"/>
    </xf>
    <xf numFmtId="0" fontId="3" fillId="0" borderId="16" xfId="0" applyFont="1" applyBorder="1" applyAlignment="1">
      <alignment horizontal="left" vertical="top" wrapText="1" indent="2"/>
    </xf>
    <xf numFmtId="164" fontId="3" fillId="0" borderId="16" xfId="1" applyNumberFormat="1" applyFont="1" applyFill="1" applyBorder="1" applyAlignment="1">
      <alignment horizontal="center" vertical="center"/>
    </xf>
    <xf numFmtId="0" fontId="2" fillId="4" borderId="16" xfId="0" applyFont="1" applyFill="1" applyBorder="1" applyAlignment="1">
      <alignment vertical="center" wrapText="1"/>
    </xf>
    <xf numFmtId="164" fontId="3" fillId="0" borderId="16" xfId="1" applyNumberFormat="1" applyFont="1" applyFill="1" applyBorder="1" applyAlignment="1">
      <alignment vertical="center" wrapText="1"/>
    </xf>
    <xf numFmtId="0" fontId="5" fillId="0" borderId="16" xfId="0" applyFont="1" applyBorder="1" applyAlignment="1">
      <alignment horizontal="center" vertical="center"/>
    </xf>
    <xf numFmtId="0" fontId="7" fillId="4" borderId="16" xfId="0" applyFont="1" applyFill="1" applyBorder="1" applyAlignment="1">
      <alignment horizontal="center" vertical="center"/>
    </xf>
    <xf numFmtId="0" fontId="16" fillId="0" borderId="16" xfId="0" applyFont="1" applyBorder="1" applyAlignment="1">
      <alignment horizontal="left" vertical="top" wrapText="1" indent="1"/>
    </xf>
    <xf numFmtId="164" fontId="4" fillId="0" borderId="16" xfId="1" applyNumberFormat="1" applyFont="1" applyFill="1" applyBorder="1" applyAlignment="1">
      <alignment horizontal="left" vertical="center" wrapText="1"/>
    </xf>
    <xf numFmtId="0" fontId="4" fillId="0" borderId="16" xfId="0" applyFont="1" applyBorder="1" applyAlignment="1">
      <alignment horizontal="left" vertical="top" wrapText="1"/>
    </xf>
    <xf numFmtId="164" fontId="2" fillId="4" borderId="16" xfId="1" applyNumberFormat="1" applyFont="1" applyFill="1" applyBorder="1" applyAlignment="1">
      <alignment horizontal="left" vertical="center" wrapText="1"/>
    </xf>
    <xf numFmtId="164" fontId="9" fillId="0" borderId="16" xfId="1" applyNumberFormat="1" applyFont="1" applyFill="1" applyBorder="1" applyAlignment="1">
      <alignment horizontal="left" vertical="center" wrapText="1"/>
    </xf>
    <xf numFmtId="0" fontId="11" fillId="0" borderId="16" xfId="0" applyFont="1" applyBorder="1" applyAlignment="1">
      <alignment horizontal="center" vertical="center"/>
    </xf>
    <xf numFmtId="0" fontId="9" fillId="0" borderId="16" xfId="0" applyFont="1" applyBorder="1" applyAlignment="1">
      <alignment horizontal="left" vertical="top" wrapText="1"/>
    </xf>
    <xf numFmtId="0" fontId="11" fillId="0" borderId="16" xfId="0" applyFont="1" applyBorder="1" applyAlignment="1">
      <alignment horizontal="left" vertical="top" wrapText="1"/>
    </xf>
    <xf numFmtId="0" fontId="10" fillId="0" borderId="16" xfId="0" applyFont="1" applyBorder="1" applyAlignment="1">
      <alignment horizontal="left" vertical="top" wrapText="1" indent="1"/>
    </xf>
    <xf numFmtId="0" fontId="3" fillId="0" borderId="16" xfId="0" applyFont="1" applyBorder="1" applyAlignment="1">
      <alignment horizontal="center" vertical="center"/>
    </xf>
    <xf numFmtId="44" fontId="3" fillId="0" borderId="16" xfId="1" applyFont="1" applyFill="1" applyBorder="1" applyAlignment="1">
      <alignment horizontal="right" vertical="center" wrapText="1"/>
    </xf>
    <xf numFmtId="0" fontId="18" fillId="0" borderId="16" xfId="0" applyFont="1" applyBorder="1" applyAlignment="1">
      <alignment horizontal="center" vertical="center" wrapText="1"/>
    </xf>
    <xf numFmtId="0" fontId="3" fillId="4" borderId="16" xfId="0" applyFont="1" applyFill="1" applyBorder="1" applyAlignment="1">
      <alignment horizontal="left" vertical="center"/>
    </xf>
    <xf numFmtId="164" fontId="3" fillId="0" borderId="16" xfId="1" applyNumberFormat="1" applyFont="1" applyFill="1" applyBorder="1" applyAlignment="1">
      <alignment horizontal="centerContinuous" vertical="top" wrapText="1"/>
    </xf>
    <xf numFmtId="0" fontId="3" fillId="0" borderId="16" xfId="0" applyFont="1" applyBorder="1" applyAlignment="1">
      <alignment horizontal="centerContinuous" vertical="top"/>
    </xf>
    <xf numFmtId="164" fontId="15" fillId="0" borderId="16" xfId="1" applyNumberFormat="1" applyFont="1" applyFill="1" applyBorder="1" applyAlignment="1">
      <alignment horizontal="left" vertical="center" wrapText="1"/>
    </xf>
    <xf numFmtId="0" fontId="15" fillId="0" borderId="16" xfId="0" applyFont="1" applyBorder="1" applyAlignment="1">
      <alignment horizontal="center" vertical="center"/>
    </xf>
    <xf numFmtId="165" fontId="4" fillId="0" borderId="16" xfId="0" applyNumberFormat="1" applyFont="1" applyBorder="1" applyAlignment="1">
      <alignment horizontal="center" vertical="center"/>
    </xf>
    <xf numFmtId="164" fontId="15" fillId="0" borderId="16" xfId="1" applyNumberFormat="1" applyFont="1" applyFill="1" applyBorder="1" applyAlignment="1">
      <alignment horizontal="left" vertical="center"/>
    </xf>
    <xf numFmtId="0" fontId="9" fillId="0" borderId="16" xfId="0" applyFont="1" applyBorder="1"/>
    <xf numFmtId="0" fontId="17" fillId="0" borderId="16" xfId="0" applyFont="1" applyBorder="1" applyAlignment="1">
      <alignment horizontal="left" vertical="top"/>
    </xf>
    <xf numFmtId="0" fontId="9" fillId="0" borderId="16" xfId="0" applyFont="1" applyBorder="1" applyAlignment="1">
      <alignment horizontal="left" vertical="center"/>
    </xf>
    <xf numFmtId="0" fontId="9" fillId="0" borderId="16" xfId="0" applyFont="1" applyBorder="1" applyAlignment="1">
      <alignment horizontal="center" vertical="center"/>
    </xf>
    <xf numFmtId="0" fontId="10" fillId="0" borderId="0" xfId="0" applyFont="1" applyAlignment="1">
      <alignment horizontal="centerContinuous" vertical="top" wrapText="1"/>
    </xf>
    <xf numFmtId="0" fontId="9" fillId="0" borderId="7" xfId="0" applyFont="1" applyBorder="1"/>
    <xf numFmtId="0" fontId="6" fillId="0" borderId="0" xfId="0" applyFont="1" applyAlignment="1">
      <alignment horizontal="left" vertical="top" wrapText="1"/>
    </xf>
    <xf numFmtId="0" fontId="2" fillId="4" borderId="1" xfId="0" applyFont="1" applyFill="1" applyBorder="1" applyAlignment="1">
      <alignment horizontal="left" vertical="top" wrapText="1"/>
    </xf>
    <xf numFmtId="164" fontId="3" fillId="4" borderId="1" xfId="1" applyNumberFormat="1" applyFont="1" applyFill="1" applyBorder="1" applyAlignment="1">
      <alignment horizontal="center" vertical="center" wrapText="1"/>
    </xf>
    <xf numFmtId="0" fontId="3" fillId="0" borderId="1" xfId="0" applyFont="1" applyBorder="1" applyAlignment="1">
      <alignment horizontal="left" vertical="top" wrapText="1"/>
    </xf>
    <xf numFmtId="164" fontId="3" fillId="0" borderId="1" xfId="1"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left" vertical="top" wrapText="1"/>
    </xf>
    <xf numFmtId="164" fontId="3" fillId="4" borderId="1" xfId="1" applyNumberFormat="1" applyFont="1" applyFill="1" applyBorder="1" applyAlignment="1">
      <alignment horizontal="left" vertical="center" wrapText="1"/>
    </xf>
    <xf numFmtId="0" fontId="9" fillId="4" borderId="1" xfId="0" applyFont="1" applyFill="1" applyBorder="1" applyAlignment="1">
      <alignment horizontal="center" vertical="center" wrapText="1"/>
    </xf>
    <xf numFmtId="0" fontId="3" fillId="0" borderId="20" xfId="0" applyFont="1" applyBorder="1" applyAlignment="1">
      <alignment horizontal="left" vertical="top" wrapText="1"/>
    </xf>
    <xf numFmtId="164" fontId="3" fillId="0" borderId="20" xfId="1" applyNumberFormat="1" applyFont="1" applyFill="1" applyBorder="1" applyAlignment="1">
      <alignment horizontal="left" vertical="center" wrapText="1"/>
    </xf>
    <xf numFmtId="0" fontId="3" fillId="0" borderId="20" xfId="0" applyFont="1" applyBorder="1" applyAlignment="1">
      <alignment horizontal="center" vertical="center" wrapText="1"/>
    </xf>
    <xf numFmtId="0" fontId="5" fillId="0" borderId="21" xfId="0" applyFont="1" applyBorder="1" applyAlignment="1">
      <alignment vertical="top" wrapText="1"/>
    </xf>
    <xf numFmtId="164" fontId="3" fillId="0" borderId="21" xfId="1" applyNumberFormat="1" applyFont="1" applyFill="1" applyBorder="1" applyAlignment="1">
      <alignment horizontal="left" vertical="center" wrapText="1"/>
    </xf>
    <xf numFmtId="0" fontId="3" fillId="0" borderId="21" xfId="0" applyFont="1" applyBorder="1" applyAlignment="1">
      <alignment horizontal="center" vertical="center" wrapText="1"/>
    </xf>
    <xf numFmtId="164" fontId="5" fillId="4" borderId="1" xfId="1" applyNumberFormat="1" applyFont="1" applyFill="1" applyBorder="1" applyAlignment="1">
      <alignment horizontal="left" vertical="center" wrapText="1"/>
    </xf>
    <xf numFmtId="0" fontId="5" fillId="4" borderId="1" xfId="0" applyFont="1" applyFill="1" applyBorder="1" applyAlignment="1">
      <alignment horizontal="center" vertical="center" wrapText="1"/>
    </xf>
    <xf numFmtId="164" fontId="3" fillId="0" borderId="22" xfId="1" applyNumberFormat="1" applyFont="1" applyFill="1" applyBorder="1" applyAlignment="1">
      <alignment horizontal="left" vertical="center" wrapText="1"/>
    </xf>
    <xf numFmtId="0" fontId="3" fillId="0" borderId="22" xfId="0" applyFont="1" applyBorder="1" applyAlignment="1">
      <alignment horizontal="center" vertical="center" wrapText="1"/>
    </xf>
    <xf numFmtId="0" fontId="5" fillId="0" borderId="23" xfId="0" applyFont="1" applyBorder="1" applyAlignment="1">
      <alignment vertical="top" wrapText="1"/>
    </xf>
    <xf numFmtId="164" fontId="3" fillId="0" borderId="23" xfId="1" applyNumberFormat="1" applyFont="1" applyFill="1" applyBorder="1" applyAlignment="1">
      <alignment horizontal="left" vertical="center" wrapText="1"/>
    </xf>
    <xf numFmtId="0" fontId="3" fillId="0" borderId="23" xfId="0" applyFont="1" applyBorder="1" applyAlignment="1">
      <alignment horizontal="center" vertical="center" wrapText="1"/>
    </xf>
    <xf numFmtId="164" fontId="3" fillId="0" borderId="24" xfId="1" applyNumberFormat="1" applyFont="1" applyFill="1" applyBorder="1" applyAlignment="1">
      <alignment horizontal="left" vertical="center" wrapText="1"/>
    </xf>
    <xf numFmtId="0" fontId="3" fillId="0" borderId="24" xfId="0" applyFont="1" applyBorder="1" applyAlignment="1">
      <alignment horizontal="center" vertical="center" wrapText="1"/>
    </xf>
    <xf numFmtId="0" fontId="15" fillId="0" borderId="20" xfId="0" applyFont="1" applyBorder="1" applyAlignment="1">
      <alignment horizontal="left" vertical="top" wrapText="1"/>
    </xf>
    <xf numFmtId="0" fontId="15" fillId="0" borderId="23" xfId="0" applyFont="1" applyBorder="1" applyAlignment="1">
      <alignment horizontal="left" vertical="top" wrapText="1"/>
    </xf>
    <xf numFmtId="0" fontId="14" fillId="0" borderId="25" xfId="0" applyFont="1" applyBorder="1" applyAlignment="1">
      <alignment horizontal="left" vertical="top" wrapText="1"/>
    </xf>
    <xf numFmtId="0" fontId="6" fillId="3" borderId="1" xfId="0" applyFont="1" applyFill="1" applyBorder="1" applyAlignment="1">
      <alignment horizontal="left" vertical="top" wrapText="1"/>
    </xf>
    <xf numFmtId="164" fontId="5" fillId="3" borderId="1" xfId="1"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14" fillId="0" borderId="22" xfId="0" applyFont="1" applyBorder="1" applyAlignment="1">
      <alignment horizontal="left" vertical="top"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4" fillId="0" borderId="24" xfId="0" applyFont="1" applyBorder="1" applyAlignment="1">
      <alignment horizontal="left" vertical="top" wrapText="1"/>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7" fillId="4" borderId="1" xfId="0" applyFont="1" applyFill="1" applyBorder="1" applyAlignment="1">
      <alignment horizontal="center" vertical="center"/>
    </xf>
    <xf numFmtId="164" fontId="3" fillId="0" borderId="1" xfId="1" applyNumberFormat="1" applyFont="1" applyFill="1" applyBorder="1" applyAlignment="1">
      <alignment vertical="center" wrapText="1"/>
    </xf>
    <xf numFmtId="0" fontId="5" fillId="0" borderId="1" xfId="0" applyFont="1" applyBorder="1" applyAlignment="1">
      <alignment horizontal="center" vertical="center"/>
    </xf>
    <xf numFmtId="0" fontId="15" fillId="0" borderId="1" xfId="0" applyFont="1" applyBorder="1" applyAlignment="1">
      <alignment horizontal="left" vertical="top" wrapText="1"/>
    </xf>
    <xf numFmtId="0" fontId="3" fillId="0" borderId="1" xfId="0" applyFont="1" applyBorder="1" applyAlignment="1">
      <alignment horizontal="left" vertical="top" wrapText="1" indent="2"/>
    </xf>
    <xf numFmtId="164" fontId="3" fillId="0" borderId="1" xfId="1" applyNumberFormat="1" applyFont="1" applyFill="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4" fillId="0" borderId="1" xfId="0" applyFont="1" applyBorder="1" applyAlignment="1">
      <alignment horizontal="left" vertical="top" wrapText="1"/>
    </xf>
    <xf numFmtId="164" fontId="2" fillId="4" borderId="1" xfId="1" applyNumberFormat="1" applyFont="1" applyFill="1" applyBorder="1" applyAlignment="1">
      <alignment horizontal="left" vertical="center" wrapText="1"/>
    </xf>
    <xf numFmtId="164" fontId="3" fillId="0" borderId="28" xfId="1" applyNumberFormat="1" applyFont="1" applyFill="1" applyBorder="1" applyAlignment="1">
      <alignment horizontal="left" vertical="center"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3" fillId="0" borderId="21" xfId="0" applyFont="1" applyBorder="1" applyAlignment="1">
      <alignment horizontal="left" vertical="top" wrapText="1"/>
    </xf>
    <xf numFmtId="0" fontId="15" fillId="0" borderId="29" xfId="0" applyFont="1" applyBorder="1" applyAlignment="1">
      <alignment horizontal="left" vertical="top" wrapText="1"/>
    </xf>
    <xf numFmtId="164" fontId="3" fillId="0" borderId="29" xfId="1" applyNumberFormat="1" applyFont="1" applyFill="1" applyBorder="1" applyAlignment="1">
      <alignment horizontal="center" vertical="center" wrapText="1"/>
    </xf>
    <xf numFmtId="0" fontId="5" fillId="0" borderId="29" xfId="0" applyFont="1" applyBorder="1" applyAlignment="1">
      <alignment horizontal="center" vertical="center"/>
    </xf>
    <xf numFmtId="0" fontId="17" fillId="0" borderId="26" xfId="0" applyFont="1" applyBorder="1" applyAlignment="1">
      <alignment horizontal="left" vertical="top"/>
    </xf>
    <xf numFmtId="0" fontId="9" fillId="0" borderId="26" xfId="0" applyFont="1" applyBorder="1" applyAlignment="1">
      <alignment horizontal="left" vertical="center"/>
    </xf>
    <xf numFmtId="0" fontId="9" fillId="0" borderId="26" xfId="0" applyFont="1" applyBorder="1" applyAlignment="1">
      <alignment horizontal="center" vertical="center"/>
    </xf>
    <xf numFmtId="0" fontId="7"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2" fillId="4" borderId="23" xfId="0" applyFont="1" applyFill="1" applyBorder="1" applyAlignment="1">
      <alignment horizontal="left" vertical="top" wrapText="1"/>
    </xf>
    <xf numFmtId="164" fontId="3" fillId="4" borderId="23" xfId="1" applyNumberFormat="1" applyFont="1" applyFill="1" applyBorder="1" applyAlignment="1">
      <alignment horizontal="left" vertical="center" wrapText="1"/>
    </xf>
    <xf numFmtId="0" fontId="3" fillId="4" borderId="23" xfId="0" applyFont="1" applyFill="1" applyBorder="1" applyAlignment="1">
      <alignment horizontal="left" vertical="center"/>
    </xf>
    <xf numFmtId="0" fontId="15" fillId="0" borderId="22" xfId="0" applyFont="1" applyBorder="1" applyAlignment="1">
      <alignment horizontal="center" vertical="center"/>
    </xf>
    <xf numFmtId="164" fontId="3" fillId="0" borderId="1" xfId="1" applyNumberFormat="1" applyFont="1" applyFill="1" applyBorder="1" applyAlignment="1">
      <alignment horizontal="centerContinuous" vertical="top" wrapText="1"/>
    </xf>
    <xf numFmtId="0" fontId="3" fillId="0" borderId="1" xfId="0" applyFont="1" applyBorder="1" applyAlignment="1">
      <alignment horizontal="centerContinuous" vertical="top"/>
    </xf>
    <xf numFmtId="164" fontId="4" fillId="0" borderId="1" xfId="1" applyNumberFormat="1" applyFont="1" applyFill="1" applyBorder="1" applyAlignment="1">
      <alignment horizontal="left" vertical="center" wrapText="1"/>
    </xf>
    <xf numFmtId="0" fontId="11" fillId="0" borderId="22" xfId="0" applyFont="1" applyBorder="1" applyAlignment="1">
      <alignment horizontal="left" vertical="top" wrapText="1"/>
    </xf>
    <xf numFmtId="164" fontId="15" fillId="0" borderId="22" xfId="1" applyNumberFormat="1" applyFont="1" applyFill="1" applyBorder="1" applyAlignment="1">
      <alignment horizontal="left" vertical="center"/>
    </xf>
    <xf numFmtId="165" fontId="4" fillId="0" borderId="1" xfId="0" applyNumberFormat="1" applyFont="1" applyBorder="1" applyAlignment="1">
      <alignment horizontal="center" vertical="center"/>
    </xf>
    <xf numFmtId="164" fontId="15" fillId="0" borderId="1" xfId="1" applyNumberFormat="1" applyFont="1" applyFill="1" applyBorder="1" applyAlignment="1">
      <alignment horizontal="left" vertical="center" wrapText="1"/>
    </xf>
    <xf numFmtId="0" fontId="15" fillId="0" borderId="1" xfId="0" applyFont="1" applyBorder="1" applyAlignment="1">
      <alignment horizontal="center" vertical="center"/>
    </xf>
    <xf numFmtId="0" fontId="5" fillId="0" borderId="28" xfId="0" applyFont="1" applyBorder="1" applyAlignment="1">
      <alignment vertical="top" wrapText="1"/>
    </xf>
    <xf numFmtId="0" fontId="3" fillId="0" borderId="28" xfId="0" applyFont="1" applyBorder="1" applyAlignment="1">
      <alignment horizontal="center" vertical="center" wrapText="1"/>
    </xf>
    <xf numFmtId="0" fontId="5" fillId="0" borderId="32" xfId="0" applyFont="1" applyBorder="1" applyAlignment="1">
      <alignment vertical="top" wrapText="1"/>
    </xf>
    <xf numFmtId="164" fontId="3" fillId="0" borderId="32" xfId="1" applyNumberFormat="1" applyFont="1" applyFill="1" applyBorder="1" applyAlignment="1">
      <alignment horizontal="left" vertical="center" wrapText="1"/>
    </xf>
    <xf numFmtId="0" fontId="3" fillId="0" borderId="32" xfId="0" applyFont="1" applyBorder="1" applyAlignment="1">
      <alignment horizontal="center" vertical="center" wrapText="1"/>
    </xf>
    <xf numFmtId="0" fontId="3" fillId="0" borderId="31" xfId="0" applyFont="1" applyBorder="1" applyAlignment="1">
      <alignment horizontal="left" vertical="top" wrapText="1"/>
    </xf>
    <xf numFmtId="0" fontId="3" fillId="0" borderId="30" xfId="0" applyFont="1" applyBorder="1" applyAlignment="1">
      <alignment horizontal="center" vertical="center" wrapText="1"/>
    </xf>
    <xf numFmtId="164" fontId="3" fillId="0" borderId="27" xfId="1" applyNumberFormat="1" applyFont="1" applyFill="1" applyBorder="1" applyAlignment="1">
      <alignment horizontal="left" vertical="center" wrapText="1"/>
    </xf>
    <xf numFmtId="0" fontId="10" fillId="0" borderId="1" xfId="0" applyFont="1" applyBorder="1" applyAlignment="1">
      <alignment horizontal="left" vertical="top" wrapText="1" indent="1"/>
    </xf>
    <xf numFmtId="0" fontId="15" fillId="0" borderId="33" xfId="0" applyFont="1" applyBorder="1" applyAlignment="1">
      <alignment horizontal="left" vertical="top" wrapText="1"/>
    </xf>
    <xf numFmtId="0" fontId="5" fillId="0" borderId="33" xfId="0" applyFont="1" applyBorder="1" applyAlignment="1">
      <alignment vertical="top" wrapText="1"/>
    </xf>
    <xf numFmtId="0" fontId="14" fillId="0" borderId="0" xfId="0" applyFont="1" applyAlignment="1">
      <alignment horizontal="left" vertical="top" wrapText="1"/>
    </xf>
    <xf numFmtId="0" fontId="2" fillId="4" borderId="21" xfId="0" applyFont="1" applyFill="1" applyBorder="1" applyAlignment="1">
      <alignment horizontal="left" vertical="top" wrapText="1"/>
    </xf>
    <xf numFmtId="164" fontId="2" fillId="4" borderId="21" xfId="1" applyNumberFormat="1" applyFont="1" applyFill="1" applyBorder="1" applyAlignment="1">
      <alignment horizontal="left" vertical="center" wrapText="1"/>
    </xf>
    <xf numFmtId="0" fontId="7" fillId="4" borderId="21" xfId="0" applyFont="1" applyFill="1" applyBorder="1" applyAlignment="1">
      <alignment horizontal="center" vertical="center"/>
    </xf>
    <xf numFmtId="0" fontId="5" fillId="0" borderId="34" xfId="0" applyFont="1" applyBorder="1" applyAlignment="1">
      <alignment vertical="top" wrapText="1"/>
    </xf>
    <xf numFmtId="0" fontId="5" fillId="0" borderId="35" xfId="0" applyFont="1" applyBorder="1" applyAlignment="1">
      <alignment vertical="top" wrapText="1"/>
    </xf>
    <xf numFmtId="0" fontId="9" fillId="3" borderId="0" xfId="0" applyFont="1" applyFill="1"/>
    <xf numFmtId="14" fontId="15" fillId="0" borderId="0" xfId="1" applyNumberFormat="1" applyFont="1" applyBorder="1"/>
    <xf numFmtId="44" fontId="9" fillId="0" borderId="0" xfId="0" applyNumberFormat="1" applyFont="1"/>
    <xf numFmtId="14" fontId="9" fillId="0" borderId="0" xfId="0" applyNumberFormat="1" applyFont="1" applyAlignment="1">
      <alignment vertical="center"/>
    </xf>
    <xf numFmtId="164" fontId="3" fillId="0" borderId="30" xfId="1" applyNumberFormat="1" applyFont="1" applyFill="1" applyBorder="1" applyAlignment="1">
      <alignment horizontal="left" vertical="center" wrapText="1"/>
    </xf>
    <xf numFmtId="0" fontId="20" fillId="0" borderId="0" xfId="0" applyFont="1" applyAlignment="1">
      <alignment vertical="center"/>
    </xf>
    <xf numFmtId="42" fontId="23" fillId="0" borderId="36" xfId="5" applyNumberFormat="1" applyFont="1" applyBorder="1" applyAlignment="1">
      <alignment vertical="top"/>
    </xf>
    <xf numFmtId="42" fontId="23" fillId="6" borderId="36" xfId="5" applyNumberFormat="1" applyFont="1" applyFill="1" applyBorder="1" applyAlignment="1">
      <alignment vertical="top"/>
    </xf>
    <xf numFmtId="0" fontId="15" fillId="3" borderId="23"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23" xfId="0" applyFont="1" applyFill="1" applyBorder="1" applyAlignment="1">
      <alignment horizontal="left" vertical="top" wrapText="1"/>
    </xf>
    <xf numFmtId="0" fontId="15" fillId="3" borderId="20" xfId="0" applyFont="1" applyFill="1" applyBorder="1" applyAlignment="1">
      <alignment horizontal="left" vertical="top" wrapText="1"/>
    </xf>
    <xf numFmtId="44" fontId="3" fillId="2" borderId="1" xfId="1" applyFont="1" applyFill="1" applyBorder="1" applyAlignment="1">
      <alignment horizontal="left" vertical="center" wrapText="1"/>
    </xf>
    <xf numFmtId="44" fontId="3" fillId="0" borderId="1" xfId="1" applyFont="1" applyFill="1" applyBorder="1" applyAlignment="1">
      <alignment horizontal="left" vertical="center" wrapText="1"/>
    </xf>
    <xf numFmtId="164" fontId="3" fillId="4" borderId="38" xfId="1" applyNumberFormat="1" applyFont="1" applyFill="1" applyBorder="1" applyAlignment="1">
      <alignment horizontal="center" vertical="center" wrapText="1"/>
    </xf>
    <xf numFmtId="164" fontId="2" fillId="4" borderId="38" xfId="1" applyNumberFormat="1" applyFont="1" applyFill="1" applyBorder="1" applyAlignment="1">
      <alignment horizontal="left" vertical="center" wrapText="1"/>
    </xf>
    <xf numFmtId="164" fontId="15" fillId="0" borderId="38" xfId="1" applyNumberFormat="1" applyFont="1" applyFill="1" applyBorder="1" applyAlignment="1">
      <alignment horizontal="left" vertical="center" wrapText="1"/>
    </xf>
    <xf numFmtId="164" fontId="15" fillId="0" borderId="39" xfId="1" applyNumberFormat="1" applyFont="1" applyFill="1" applyBorder="1" applyAlignment="1">
      <alignment horizontal="left" vertical="center"/>
    </xf>
    <xf numFmtId="0" fontId="9" fillId="0" borderId="40" xfId="0" applyFont="1" applyBorder="1" applyAlignment="1">
      <alignment horizontal="left" vertical="center"/>
    </xf>
    <xf numFmtId="0" fontId="9" fillId="0" borderId="34" xfId="0" applyFont="1" applyBorder="1"/>
    <xf numFmtId="0" fontId="10" fillId="0" borderId="33" xfId="0" applyFont="1" applyBorder="1" applyAlignment="1">
      <alignment horizontal="centerContinuous" vertical="top" wrapText="1"/>
    </xf>
    <xf numFmtId="0" fontId="6" fillId="0" borderId="33" xfId="0" applyFont="1" applyBorder="1" applyAlignment="1">
      <alignment horizontal="left" vertical="top" wrapText="1"/>
    </xf>
    <xf numFmtId="0" fontId="2" fillId="4" borderId="37" xfId="0" applyFont="1" applyFill="1" applyBorder="1" applyAlignment="1">
      <alignment horizontal="left" vertical="top" wrapText="1"/>
    </xf>
    <xf numFmtId="0" fontId="0" fillId="0" borderId="33" xfId="0" applyBorder="1"/>
    <xf numFmtId="0" fontId="2" fillId="4" borderId="33" xfId="0" applyFont="1" applyFill="1" applyBorder="1" applyAlignment="1">
      <alignment horizontal="left" vertical="top" wrapText="1"/>
    </xf>
    <xf numFmtId="0" fontId="3" fillId="0" borderId="37" xfId="0" applyFont="1" applyBorder="1" applyAlignment="1">
      <alignment horizontal="left" vertical="top" wrapText="1"/>
    </xf>
    <xf numFmtId="0" fontId="11" fillId="0" borderId="41" xfId="0" applyFont="1" applyBorder="1" applyAlignment="1">
      <alignment horizontal="left" vertical="top" wrapText="1"/>
    </xf>
    <xf numFmtId="0" fontId="17" fillId="0" borderId="42" xfId="0" applyFont="1" applyBorder="1" applyAlignment="1">
      <alignment horizontal="left" vertical="top"/>
    </xf>
    <xf numFmtId="0" fontId="9" fillId="0" borderId="30" xfId="0" applyFont="1" applyBorder="1" applyAlignment="1">
      <alignment horizontal="centerContinuous" vertical="center" wrapText="1"/>
    </xf>
    <xf numFmtId="0" fontId="14" fillId="0" borderId="30" xfId="0" applyFont="1" applyBorder="1" applyAlignment="1">
      <alignment horizontal="left" vertical="top" wrapText="1"/>
    </xf>
    <xf numFmtId="0" fontId="0" fillId="0" borderId="30" xfId="0" applyBorder="1"/>
    <xf numFmtId="0" fontId="9" fillId="0" borderId="33" xfId="0" applyFont="1" applyBorder="1"/>
    <xf numFmtId="0" fontId="9" fillId="0" borderId="30" xfId="0" applyFont="1" applyBorder="1" applyAlignment="1">
      <alignment horizontal="center" vertical="center"/>
    </xf>
    <xf numFmtId="0" fontId="3" fillId="4" borderId="30" xfId="0" applyFont="1" applyFill="1" applyBorder="1" applyAlignment="1">
      <alignment horizontal="left" vertical="center"/>
    </xf>
    <xf numFmtId="0" fontId="3" fillId="0" borderId="38" xfId="0" applyFont="1" applyBorder="1" applyAlignment="1">
      <alignment horizontal="center" vertical="center"/>
    </xf>
    <xf numFmtId="0" fontId="3" fillId="0" borderId="38" xfId="0" applyFont="1" applyBorder="1" applyAlignment="1">
      <alignment horizontal="centerContinuous" vertical="top"/>
    </xf>
    <xf numFmtId="0" fontId="2" fillId="4" borderId="38" xfId="0" applyFont="1" applyFill="1" applyBorder="1" applyAlignment="1">
      <alignment horizontal="center" vertical="center"/>
    </xf>
    <xf numFmtId="165" fontId="4" fillId="0" borderId="38" xfId="0" applyNumberFormat="1" applyFont="1" applyBorder="1" applyAlignment="1">
      <alignment horizontal="center" vertical="center"/>
    </xf>
    <xf numFmtId="0" fontId="0" fillId="0" borderId="23" xfId="0" applyBorder="1"/>
    <xf numFmtId="0" fontId="5" fillId="0" borderId="43" xfId="0" applyFont="1" applyBorder="1" applyAlignment="1">
      <alignment vertical="top" wrapText="1"/>
    </xf>
    <xf numFmtId="164" fontId="3" fillId="0" borderId="43" xfId="1" applyNumberFormat="1" applyFont="1" applyFill="1" applyBorder="1" applyAlignment="1">
      <alignment horizontal="left" vertical="center" wrapText="1"/>
    </xf>
    <xf numFmtId="0" fontId="3" fillId="0" borderId="43" xfId="0" applyFont="1" applyBorder="1" applyAlignment="1">
      <alignment horizontal="center" vertical="center" wrapText="1"/>
    </xf>
    <xf numFmtId="164" fontId="3" fillId="0" borderId="35" xfId="1" applyNumberFormat="1" applyFont="1" applyFill="1" applyBorder="1" applyAlignment="1">
      <alignment horizontal="left" vertical="center" wrapText="1"/>
    </xf>
    <xf numFmtId="0" fontId="3" fillId="0" borderId="43" xfId="0" applyFont="1" applyBorder="1" applyAlignment="1">
      <alignment horizontal="left" vertical="top" wrapText="1"/>
    </xf>
    <xf numFmtId="14" fontId="14" fillId="0" borderId="0" xfId="0" applyNumberFormat="1" applyFont="1" applyAlignment="1">
      <alignment horizontal="left" vertical="top" wrapText="1"/>
    </xf>
    <xf numFmtId="0" fontId="2" fillId="4" borderId="20" xfId="0" applyFont="1" applyFill="1" applyBorder="1" applyAlignment="1">
      <alignment horizontal="left" vertical="top" wrapText="1"/>
    </xf>
    <xf numFmtId="164" fontId="2" fillId="4" borderId="20" xfId="1" applyNumberFormat="1" applyFont="1" applyFill="1" applyBorder="1" applyAlignment="1">
      <alignment horizontal="left" vertical="center" wrapText="1"/>
    </xf>
    <xf numFmtId="0" fontId="7" fillId="4" borderId="20" xfId="0" applyFont="1" applyFill="1" applyBorder="1" applyAlignment="1">
      <alignment horizontal="center" vertical="center"/>
    </xf>
    <xf numFmtId="0" fontId="3" fillId="0" borderId="23" xfId="0" applyFont="1" applyBorder="1" applyAlignment="1">
      <alignment vertical="top" wrapText="1"/>
    </xf>
    <xf numFmtId="164" fontId="5" fillId="4" borderId="1" xfId="1" applyNumberFormat="1" applyFont="1" applyFill="1" applyBorder="1" applyAlignment="1">
      <alignment horizontal="center" vertical="center" wrapText="1"/>
    </xf>
    <xf numFmtId="0" fontId="24" fillId="0" borderId="0" xfId="6" applyAlignment="1">
      <alignment horizontal="left" vertical="top"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8" fillId="0" borderId="16" xfId="0" applyFont="1" applyBorder="1" applyAlignment="1">
      <alignment horizontal="left" vertical="top" wrapText="1"/>
    </xf>
    <xf numFmtId="0" fontId="9" fillId="0" borderId="2" xfId="0" applyFont="1" applyBorder="1" applyAlignment="1">
      <alignment horizontal="center"/>
    </xf>
    <xf numFmtId="0" fontId="9" fillId="0" borderId="0" xfId="0" applyFont="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0"/>
  <tableStyles count="1" defaultTableStyle="TableStyleMedium2" defaultPivotStyle="PivotStyleLight16">
    <tableStyle name="Simple Table"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1981200</xdr:colOff>
      <xdr:row>0</xdr:row>
      <xdr:rowOff>76200</xdr:rowOff>
    </xdr:from>
    <xdr:to>
      <xdr:col>1</xdr:col>
      <xdr:colOff>619125</xdr:colOff>
      <xdr:row>0</xdr:row>
      <xdr:rowOff>381000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81200" y="76200"/>
          <a:ext cx="58578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Additional Fees May Be Applicable</a:t>
          </a:r>
          <a:r>
            <a:rPr lang="en-US" sz="1600" b="1" baseline="0"/>
            <a:t> To New Development</a:t>
          </a:r>
          <a:endParaRPr lang="en-US" sz="1600" b="1"/>
        </a:p>
        <a:p>
          <a:r>
            <a:rPr lang="en-US" sz="1100"/>
            <a:t>	</a:t>
          </a:r>
        </a:p>
      </xdr:txBody>
    </xdr:sp>
    <xdr:clientData/>
  </xdr:twoCellAnchor>
  <xdr:twoCellAnchor>
    <xdr:from>
      <xdr:col>0</xdr:col>
      <xdr:colOff>0</xdr:colOff>
      <xdr:row>1</xdr:row>
      <xdr:rowOff>390525</xdr:rowOff>
    </xdr:from>
    <xdr:to>
      <xdr:col>0</xdr:col>
      <xdr:colOff>2581275</xdr:colOff>
      <xdr:row>6</xdr:row>
      <xdr:rowOff>133349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847725"/>
          <a:ext cx="2581275" cy="1485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p>
        <a:p>
          <a:pPr algn="l"/>
          <a:r>
            <a:rPr lang="en-US" sz="1100"/>
            <a:t>www.ci.wilsonville.or.us	</a:t>
          </a:r>
        </a:p>
      </xdr:txBody>
    </xdr:sp>
    <xdr:clientData/>
  </xdr:twoCellAnchor>
  <xdr:twoCellAnchor editAs="oneCell">
    <xdr:from>
      <xdr:col>0</xdr:col>
      <xdr:colOff>19050</xdr:colOff>
      <xdr:row>0</xdr:row>
      <xdr:rowOff>0</xdr:rowOff>
    </xdr:from>
    <xdr:to>
      <xdr:col>0</xdr:col>
      <xdr:colOff>1724024</xdr:colOff>
      <xdr:row>2</xdr:row>
      <xdr:rowOff>12425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704974" cy="92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3638550</xdr:colOff>
      <xdr:row>0</xdr:row>
      <xdr:rowOff>123825</xdr:rowOff>
    </xdr:from>
    <xdr:to>
      <xdr:col>0</xdr:col>
      <xdr:colOff>6061710</xdr:colOff>
      <xdr:row>0</xdr:row>
      <xdr:rowOff>1248410</xdr:rowOff>
    </xdr:to>
    <xdr:pic>
      <xdr:nvPicPr>
        <xdr:cNvPr id="3" name="Picture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3" t="18161" r="9744" b="12366"/>
        <a:stretch/>
      </xdr:blipFill>
      <xdr:spPr bwMode="auto">
        <a:xfrm>
          <a:off x="3638550" y="123825"/>
          <a:ext cx="2423160" cy="112458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1</xdr:row>
      <xdr:rowOff>66675</xdr:rowOff>
    </xdr:from>
    <xdr:to>
      <xdr:col>0</xdr:col>
      <xdr:colOff>1714500</xdr:colOff>
      <xdr:row>1</xdr:row>
      <xdr:rowOff>993500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257175"/>
          <a:ext cx="1704974" cy="926825"/>
        </a:xfrm>
        <a:prstGeom prst="rect">
          <a:avLst/>
        </a:prstGeom>
      </xdr:spPr>
    </xdr:pic>
    <xdr:clientData/>
  </xdr:twoCellAnchor>
  <xdr:twoCellAnchor>
    <xdr:from>
      <xdr:col>1</xdr:col>
      <xdr:colOff>9525</xdr:colOff>
      <xdr:row>1</xdr:row>
      <xdr:rowOff>47626</xdr:rowOff>
    </xdr:from>
    <xdr:to>
      <xdr:col>3</xdr:col>
      <xdr:colOff>1266825</xdr:colOff>
      <xdr:row>1</xdr:row>
      <xdr:rowOff>1076325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202805" y="238126"/>
          <a:ext cx="2621280" cy="1028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p>
        <a:p>
          <a:pPr algn="l"/>
          <a:r>
            <a:rPr lang="en-US" sz="1100"/>
            <a:t>www.ci.wilsonville.or.us	</a:t>
          </a:r>
        </a:p>
      </xdr:txBody>
    </xdr:sp>
    <xdr:clientData/>
  </xdr:twoCellAnchor>
  <xdr:twoCellAnchor>
    <xdr:from>
      <xdr:col>0</xdr:col>
      <xdr:colOff>2895600</xdr:colOff>
      <xdr:row>1</xdr:row>
      <xdr:rowOff>152400</xdr:rowOff>
    </xdr:from>
    <xdr:to>
      <xdr:col>0</xdr:col>
      <xdr:colOff>6067425</xdr:colOff>
      <xdr:row>1</xdr:row>
      <xdr:rowOff>1028700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895600" y="342900"/>
          <a:ext cx="31718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System Development Charges (SDC) </a:t>
          </a:r>
        </a:p>
        <a:p>
          <a:r>
            <a:rPr lang="en-US" sz="1100"/>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0</xdr:row>
      <xdr:rowOff>66675</xdr:rowOff>
    </xdr:from>
    <xdr:to>
      <xdr:col>0</xdr:col>
      <xdr:colOff>1714500</xdr:colOff>
      <xdr:row>0</xdr:row>
      <xdr:rowOff>993500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257175"/>
          <a:ext cx="1704974" cy="926825"/>
        </a:xfrm>
        <a:prstGeom prst="rect">
          <a:avLst/>
        </a:prstGeom>
      </xdr:spPr>
    </xdr:pic>
    <xdr:clientData/>
  </xdr:twoCellAnchor>
  <xdr:twoCellAnchor>
    <xdr:from>
      <xdr:col>1</xdr:col>
      <xdr:colOff>9525</xdr:colOff>
      <xdr:row>0</xdr:row>
      <xdr:rowOff>47626</xdr:rowOff>
    </xdr:from>
    <xdr:to>
      <xdr:col>2</xdr:col>
      <xdr:colOff>1266825</xdr:colOff>
      <xdr:row>0</xdr:row>
      <xdr:rowOff>1076325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7000875" y="238126"/>
          <a:ext cx="2581275" cy="1028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p>
        <a:p>
          <a:pPr algn="l"/>
          <a:r>
            <a:rPr lang="en-US" sz="1100"/>
            <a:t>www.ci.wilsonville.or.us	</a:t>
          </a:r>
        </a:p>
      </xdr:txBody>
    </xdr:sp>
    <xdr:clientData/>
  </xdr:twoCellAnchor>
  <xdr:twoCellAnchor>
    <xdr:from>
      <xdr:col>0</xdr:col>
      <xdr:colOff>2895600</xdr:colOff>
      <xdr:row>0</xdr:row>
      <xdr:rowOff>152400</xdr:rowOff>
    </xdr:from>
    <xdr:to>
      <xdr:col>0</xdr:col>
      <xdr:colOff>6067425</xdr:colOff>
      <xdr:row>0</xdr:row>
      <xdr:rowOff>1028700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2895600" y="342900"/>
          <a:ext cx="31718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System Development Charges (SDC) </a:t>
          </a:r>
        </a:p>
        <a:p>
          <a:r>
            <a:rPr lang="en-US" sz="1100"/>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1981200</xdr:colOff>
      <xdr:row>0</xdr:row>
      <xdr:rowOff>76200</xdr:rowOff>
    </xdr:from>
    <xdr:to>
      <xdr:col>1</xdr:col>
      <xdr:colOff>619125</xdr:colOff>
      <xdr:row>0</xdr:row>
      <xdr:rowOff>381000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81200" y="76200"/>
          <a:ext cx="58578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Additional Fees May Be Applicable</a:t>
          </a:r>
          <a:r>
            <a:rPr lang="en-US" sz="1600" b="1" baseline="0"/>
            <a:t> To New Development</a:t>
          </a:r>
          <a:endParaRPr lang="en-US" sz="1600" b="1"/>
        </a:p>
        <a:p>
          <a:r>
            <a:rPr lang="en-US" sz="1100"/>
            <a:t>	</a:t>
          </a:r>
        </a:p>
      </xdr:txBody>
    </xdr:sp>
    <xdr:clientData/>
  </xdr:twoCellAnchor>
  <xdr:twoCellAnchor>
    <xdr:from>
      <xdr:col>0</xdr:col>
      <xdr:colOff>0</xdr:colOff>
      <xdr:row>1</xdr:row>
      <xdr:rowOff>390525</xdr:rowOff>
    </xdr:from>
    <xdr:to>
      <xdr:col>0</xdr:col>
      <xdr:colOff>2581275</xdr:colOff>
      <xdr:row>6</xdr:row>
      <xdr:rowOff>133349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847725"/>
          <a:ext cx="2581275" cy="1485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p>
        <a:p>
          <a:pPr algn="l"/>
          <a:r>
            <a:rPr lang="en-US" sz="1100"/>
            <a:t>www.ci.wilsonville.or.us	</a:t>
          </a:r>
        </a:p>
      </xdr:txBody>
    </xdr:sp>
    <xdr:clientData/>
  </xdr:twoCellAnchor>
  <xdr:twoCellAnchor editAs="oneCell">
    <xdr:from>
      <xdr:col>0</xdr:col>
      <xdr:colOff>19050</xdr:colOff>
      <xdr:row>0</xdr:row>
      <xdr:rowOff>0</xdr:rowOff>
    </xdr:from>
    <xdr:to>
      <xdr:col>0</xdr:col>
      <xdr:colOff>1724024</xdr:colOff>
      <xdr:row>2</xdr:row>
      <xdr:rowOff>12425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704974" cy="926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9526</xdr:colOff>
      <xdr:row>0</xdr:row>
      <xdr:rowOff>66675</xdr:rowOff>
    </xdr:from>
    <xdr:to>
      <xdr:col>0</xdr:col>
      <xdr:colOff>1714500</xdr:colOff>
      <xdr:row>0</xdr:row>
      <xdr:rowOff>993500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66675"/>
          <a:ext cx="1704974" cy="926825"/>
        </a:xfrm>
        <a:prstGeom prst="rect">
          <a:avLst/>
        </a:prstGeom>
      </xdr:spPr>
    </xdr:pic>
    <xdr:clientData/>
  </xdr:twoCellAnchor>
  <xdr:twoCellAnchor>
    <xdr:from>
      <xdr:col>1</xdr:col>
      <xdr:colOff>9525</xdr:colOff>
      <xdr:row>0</xdr:row>
      <xdr:rowOff>47626</xdr:rowOff>
    </xdr:from>
    <xdr:to>
      <xdr:col>2</xdr:col>
      <xdr:colOff>1266825</xdr:colOff>
      <xdr:row>0</xdr:row>
      <xdr:rowOff>1076325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7686675" y="47626"/>
          <a:ext cx="2228850" cy="1028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r>
            <a:rPr lang="en-US" sz="1100" baseline="0"/>
            <a:t> </a:t>
          </a:r>
        </a:p>
        <a:p>
          <a:pPr algn="l"/>
          <a:r>
            <a:rPr lang="en-US" sz="1100" baseline="0"/>
            <a:t>www.wilsonvilleoregon.gov</a:t>
          </a:r>
          <a:r>
            <a:rPr lang="en-US" sz="1100"/>
            <a:t>	</a:t>
          </a:r>
        </a:p>
      </xdr:txBody>
    </xdr:sp>
    <xdr:clientData/>
  </xdr:twoCellAnchor>
  <xdr:twoCellAnchor>
    <xdr:from>
      <xdr:col>0</xdr:col>
      <xdr:colOff>2895600</xdr:colOff>
      <xdr:row>0</xdr:row>
      <xdr:rowOff>152400</xdr:rowOff>
    </xdr:from>
    <xdr:to>
      <xdr:col>0</xdr:col>
      <xdr:colOff>6067425</xdr:colOff>
      <xdr:row>0</xdr:row>
      <xdr:rowOff>1028700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895600" y="152400"/>
          <a:ext cx="31718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System Development Charges (SDC) </a:t>
          </a:r>
        </a:p>
        <a:p>
          <a:r>
            <a:rPr lang="en-US" sz="1100"/>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xdr:colOff>
      <xdr:row>0</xdr:row>
      <xdr:rowOff>66675</xdr:rowOff>
    </xdr:from>
    <xdr:to>
      <xdr:col>0</xdr:col>
      <xdr:colOff>1714500</xdr:colOff>
      <xdr:row>0</xdr:row>
      <xdr:rowOff>993500</xdr:rowOff>
    </xdr:to>
    <xdr:pic>
      <xdr:nvPicPr>
        <xdr:cNvPr id="2" name="Picture 1">
          <a:extLst>
            <a:ext uri="{FF2B5EF4-FFF2-40B4-BE49-F238E27FC236}">
              <a16:creationId xmlns:a16="http://schemas.microsoft.com/office/drawing/2014/main" id="{59DB6025-15B4-4148-83BC-A965B82EDE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66675"/>
          <a:ext cx="1704974" cy="926825"/>
        </a:xfrm>
        <a:prstGeom prst="rect">
          <a:avLst/>
        </a:prstGeom>
      </xdr:spPr>
    </xdr:pic>
    <xdr:clientData/>
  </xdr:twoCellAnchor>
  <xdr:twoCellAnchor>
    <xdr:from>
      <xdr:col>1</xdr:col>
      <xdr:colOff>9525</xdr:colOff>
      <xdr:row>0</xdr:row>
      <xdr:rowOff>47626</xdr:rowOff>
    </xdr:from>
    <xdr:to>
      <xdr:col>2</xdr:col>
      <xdr:colOff>1266825</xdr:colOff>
      <xdr:row>0</xdr:row>
      <xdr:rowOff>1076325</xdr:rowOff>
    </xdr:to>
    <xdr:sp macro="" textlink="">
      <xdr:nvSpPr>
        <xdr:cNvPr id="3" name="TextBox 2">
          <a:extLst>
            <a:ext uri="{FF2B5EF4-FFF2-40B4-BE49-F238E27FC236}">
              <a16:creationId xmlns:a16="http://schemas.microsoft.com/office/drawing/2014/main" id="{58D2B4BC-B012-40F3-A7AC-EF787EEBC801}"/>
            </a:ext>
          </a:extLst>
        </xdr:cNvPr>
        <xdr:cNvSpPr txBox="1"/>
      </xdr:nvSpPr>
      <xdr:spPr>
        <a:xfrm>
          <a:off x="6696075" y="47626"/>
          <a:ext cx="2114550" cy="1028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r>
            <a:rPr lang="en-US" sz="1100" baseline="0"/>
            <a:t> </a:t>
          </a:r>
        </a:p>
        <a:p>
          <a:pPr algn="l"/>
          <a:r>
            <a:rPr lang="en-US" sz="1100" baseline="0"/>
            <a:t>www.wilsonvilleoregon.gov</a:t>
          </a:r>
          <a:r>
            <a:rPr lang="en-US" sz="1100"/>
            <a:t>	</a:t>
          </a:r>
        </a:p>
      </xdr:txBody>
    </xdr:sp>
    <xdr:clientData/>
  </xdr:twoCellAnchor>
  <xdr:twoCellAnchor>
    <xdr:from>
      <xdr:col>0</xdr:col>
      <xdr:colOff>2895600</xdr:colOff>
      <xdr:row>0</xdr:row>
      <xdr:rowOff>152400</xdr:rowOff>
    </xdr:from>
    <xdr:to>
      <xdr:col>0</xdr:col>
      <xdr:colOff>6067425</xdr:colOff>
      <xdr:row>0</xdr:row>
      <xdr:rowOff>1028700</xdr:rowOff>
    </xdr:to>
    <xdr:sp macro="" textlink="">
      <xdr:nvSpPr>
        <xdr:cNvPr id="4" name="TextBox 3">
          <a:extLst>
            <a:ext uri="{FF2B5EF4-FFF2-40B4-BE49-F238E27FC236}">
              <a16:creationId xmlns:a16="http://schemas.microsoft.com/office/drawing/2014/main" id="{8DF2AD32-98DD-4ACF-B742-4F3C7338315C}"/>
            </a:ext>
          </a:extLst>
        </xdr:cNvPr>
        <xdr:cNvSpPr txBox="1"/>
      </xdr:nvSpPr>
      <xdr:spPr>
        <a:xfrm>
          <a:off x="2895600" y="152400"/>
          <a:ext cx="31718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System Development Charges (SDC) </a:t>
          </a:r>
        </a:p>
        <a:p>
          <a:r>
            <a:rPr lang="en-US" sz="1100"/>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9526</xdr:colOff>
      <xdr:row>0</xdr:row>
      <xdr:rowOff>66675</xdr:rowOff>
    </xdr:from>
    <xdr:to>
      <xdr:col>0</xdr:col>
      <xdr:colOff>1714500</xdr:colOff>
      <xdr:row>0</xdr:row>
      <xdr:rowOff>993500</xdr:rowOff>
    </xdr:to>
    <xdr:pic>
      <xdr:nvPicPr>
        <xdr:cNvPr id="2" name="Picture 1">
          <a:extLst>
            <a:ext uri="{FF2B5EF4-FFF2-40B4-BE49-F238E27FC236}">
              <a16:creationId xmlns:a16="http://schemas.microsoft.com/office/drawing/2014/main" id="{85EDF44A-7FE7-4326-A719-B6F1B6E59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66675"/>
          <a:ext cx="1704974" cy="926825"/>
        </a:xfrm>
        <a:prstGeom prst="rect">
          <a:avLst/>
        </a:prstGeom>
      </xdr:spPr>
    </xdr:pic>
    <xdr:clientData/>
  </xdr:twoCellAnchor>
  <xdr:twoCellAnchor>
    <xdr:from>
      <xdr:col>1</xdr:col>
      <xdr:colOff>9525</xdr:colOff>
      <xdr:row>0</xdr:row>
      <xdr:rowOff>47626</xdr:rowOff>
    </xdr:from>
    <xdr:to>
      <xdr:col>2</xdr:col>
      <xdr:colOff>1266825</xdr:colOff>
      <xdr:row>0</xdr:row>
      <xdr:rowOff>1076325</xdr:rowOff>
    </xdr:to>
    <xdr:sp macro="" textlink="">
      <xdr:nvSpPr>
        <xdr:cNvPr id="3" name="TextBox 2">
          <a:extLst>
            <a:ext uri="{FF2B5EF4-FFF2-40B4-BE49-F238E27FC236}">
              <a16:creationId xmlns:a16="http://schemas.microsoft.com/office/drawing/2014/main" id="{6FCB3578-C23B-4702-84DC-282A2A0627D7}"/>
            </a:ext>
          </a:extLst>
        </xdr:cNvPr>
        <xdr:cNvSpPr txBox="1"/>
      </xdr:nvSpPr>
      <xdr:spPr>
        <a:xfrm>
          <a:off x="7686675" y="47626"/>
          <a:ext cx="2228850" cy="1028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City of Wilsonville </a:t>
          </a:r>
        </a:p>
        <a:p>
          <a:pPr algn="l"/>
          <a:r>
            <a:rPr lang="en-US" sz="1100"/>
            <a:t>29799 SW Town Center Loop E. </a:t>
          </a:r>
        </a:p>
        <a:p>
          <a:pPr algn="l"/>
          <a:r>
            <a:rPr lang="en-US" sz="1100"/>
            <a:t>Wilsonville, Oregon 97070</a:t>
          </a:r>
        </a:p>
        <a:p>
          <a:pPr algn="l"/>
          <a:r>
            <a:rPr lang="en-US" sz="1100"/>
            <a:t>503-682-4960</a:t>
          </a:r>
          <a:r>
            <a:rPr lang="en-US" sz="1100" baseline="0"/>
            <a:t> </a:t>
          </a:r>
        </a:p>
        <a:p>
          <a:pPr algn="l"/>
          <a:r>
            <a:rPr lang="en-US" sz="1100" baseline="0"/>
            <a:t>www.wilsonvilleoregon.gov</a:t>
          </a:r>
          <a:r>
            <a:rPr lang="en-US" sz="1100"/>
            <a:t>	</a:t>
          </a:r>
        </a:p>
      </xdr:txBody>
    </xdr:sp>
    <xdr:clientData/>
  </xdr:twoCellAnchor>
  <xdr:twoCellAnchor>
    <xdr:from>
      <xdr:col>0</xdr:col>
      <xdr:colOff>2895600</xdr:colOff>
      <xdr:row>0</xdr:row>
      <xdr:rowOff>152400</xdr:rowOff>
    </xdr:from>
    <xdr:to>
      <xdr:col>0</xdr:col>
      <xdr:colOff>6067425</xdr:colOff>
      <xdr:row>0</xdr:row>
      <xdr:rowOff>1028700</xdr:rowOff>
    </xdr:to>
    <xdr:sp macro="" textlink="">
      <xdr:nvSpPr>
        <xdr:cNvPr id="4" name="TextBox 3">
          <a:extLst>
            <a:ext uri="{FF2B5EF4-FFF2-40B4-BE49-F238E27FC236}">
              <a16:creationId xmlns:a16="http://schemas.microsoft.com/office/drawing/2014/main" id="{7F5A7C64-5BF6-4D25-94C1-BCA6983BB5A5}"/>
            </a:ext>
          </a:extLst>
        </xdr:cNvPr>
        <xdr:cNvSpPr txBox="1"/>
      </xdr:nvSpPr>
      <xdr:spPr>
        <a:xfrm>
          <a:off x="2895600" y="152400"/>
          <a:ext cx="31718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System Development Charges (SDC) </a:t>
          </a:r>
        </a:p>
        <a:p>
          <a:r>
            <a:rPr lang="en-US" sz="110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apepper@wilsonvilleorego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3"/>
  <sheetViews>
    <sheetView workbookViewId="0">
      <selection activeCell="A23" sqref="A23"/>
    </sheetView>
  </sheetViews>
  <sheetFormatPr defaultRowHeight="15" x14ac:dyDescent="0.25"/>
  <cols>
    <col min="1" max="1" width="108.28515625" customWidth="1"/>
    <col min="2" max="2" width="22.85546875" customWidth="1"/>
    <col min="3" max="3" width="10.7109375" customWidth="1"/>
  </cols>
  <sheetData>
    <row r="1" spans="1:3" ht="36" customHeight="1" x14ac:dyDescent="0.25">
      <c r="A1" s="205"/>
      <c r="B1" s="237"/>
      <c r="C1" s="238"/>
    </row>
    <row r="2" spans="1:3" ht="36" customHeight="1" x14ac:dyDescent="0.25">
      <c r="A2" s="217"/>
      <c r="B2" s="10"/>
      <c r="C2" s="218"/>
    </row>
    <row r="3" spans="1:3" s="3" customFormat="1" ht="41.25" customHeight="1" x14ac:dyDescent="0.2">
      <c r="A3" s="206"/>
      <c r="B3" s="9"/>
      <c r="C3" s="214"/>
    </row>
    <row r="4" spans="1:3" s="3" customFormat="1" ht="28.5" customHeight="1" thickBot="1" x14ac:dyDescent="0.25">
      <c r="A4" s="207"/>
      <c r="B4" s="8"/>
      <c r="C4" s="215" t="s">
        <v>317</v>
      </c>
    </row>
    <row r="5" spans="1:3" s="3" customFormat="1" ht="16.5" thickBot="1" x14ac:dyDescent="0.25">
      <c r="A5" s="208"/>
      <c r="B5" s="100" t="s">
        <v>128</v>
      </c>
      <c r="C5" s="200" t="s">
        <v>127</v>
      </c>
    </row>
    <row r="6" spans="1:3" s="3" customFormat="1" x14ac:dyDescent="0.25">
      <c r="A6" s="209" t="s">
        <v>259</v>
      </c>
      <c r="B6" s="224"/>
      <c r="C6" s="216"/>
    </row>
    <row r="7" spans="1:3" s="3" customFormat="1" ht="16.5" thickBot="1" x14ac:dyDescent="0.25">
      <c r="A7" s="210" t="s">
        <v>261</v>
      </c>
      <c r="B7" s="158"/>
      <c r="C7" s="219"/>
    </row>
    <row r="8" spans="1:3" s="3" customFormat="1" ht="15.75" thickBot="1" x14ac:dyDescent="0.25">
      <c r="A8" s="211" t="s">
        <v>84</v>
      </c>
      <c r="B8" s="102">
        <v>391</v>
      </c>
      <c r="C8" s="220" t="s">
        <v>1</v>
      </c>
    </row>
    <row r="9" spans="1:3" s="3" customFormat="1" ht="15.75" thickBot="1" x14ac:dyDescent="0.25">
      <c r="A9" s="211" t="s">
        <v>85</v>
      </c>
      <c r="B9" s="102">
        <v>318</v>
      </c>
      <c r="C9" s="220" t="s">
        <v>1</v>
      </c>
    </row>
    <row r="10" spans="1:3" s="3" customFormat="1" ht="30.75" thickBot="1" x14ac:dyDescent="0.25">
      <c r="A10" s="211" t="s">
        <v>86</v>
      </c>
      <c r="B10" s="161" t="s">
        <v>321</v>
      </c>
      <c r="C10" s="221"/>
    </row>
    <row r="11" spans="1:3" s="3" customFormat="1" ht="16.5" thickBot="1" x14ac:dyDescent="0.25">
      <c r="A11" s="208" t="s">
        <v>260</v>
      </c>
      <c r="B11" s="144"/>
      <c r="C11" s="222"/>
    </row>
    <row r="12" spans="1:3" s="3" customFormat="1" ht="15.75" thickBot="1" x14ac:dyDescent="0.25">
      <c r="A12" s="211" t="s">
        <v>87</v>
      </c>
      <c r="B12" s="163">
        <v>150</v>
      </c>
      <c r="C12" s="220" t="s">
        <v>1</v>
      </c>
    </row>
    <row r="13" spans="1:3" s="3" customFormat="1" ht="16.5" thickBot="1" x14ac:dyDescent="0.25">
      <c r="A13" s="208" t="s">
        <v>259</v>
      </c>
      <c r="B13" s="144"/>
      <c r="C13" s="222"/>
    </row>
    <row r="14" spans="1:3" s="3" customFormat="1" ht="16.5" thickBot="1" x14ac:dyDescent="0.25">
      <c r="A14" s="208" t="s">
        <v>254</v>
      </c>
      <c r="B14" s="144"/>
      <c r="C14" s="201"/>
    </row>
    <row r="15" spans="1:3" s="3" customFormat="1" ht="45.75" thickBot="1" x14ac:dyDescent="0.25">
      <c r="A15" s="211" t="s">
        <v>255</v>
      </c>
      <c r="B15" s="161" t="s">
        <v>319</v>
      </c>
      <c r="C15" s="221"/>
    </row>
    <row r="16" spans="1:3" s="3" customFormat="1" ht="30.75" thickBot="1" x14ac:dyDescent="0.25">
      <c r="A16" s="211" t="s">
        <v>256</v>
      </c>
      <c r="B16" s="161" t="s">
        <v>320</v>
      </c>
      <c r="C16" s="221"/>
    </row>
    <row r="17" spans="1:3" s="3" customFormat="1" ht="30.75" thickBot="1" x14ac:dyDescent="0.25">
      <c r="A17" s="208" t="s">
        <v>257</v>
      </c>
      <c r="B17" s="161" t="s">
        <v>89</v>
      </c>
      <c r="C17" s="221"/>
    </row>
    <row r="18" spans="1:3" s="3" customFormat="1" ht="15.75" thickBot="1" x14ac:dyDescent="0.25">
      <c r="A18" s="211" t="s">
        <v>295</v>
      </c>
      <c r="B18" s="163">
        <v>460</v>
      </c>
      <c r="C18" s="223" t="s">
        <v>1</v>
      </c>
    </row>
    <row r="19" spans="1:3" s="3" customFormat="1" ht="16.5" thickBot="1" x14ac:dyDescent="0.25">
      <c r="A19" s="208" t="s">
        <v>372</v>
      </c>
      <c r="B19" s="102"/>
      <c r="C19" s="220"/>
    </row>
    <row r="20" spans="1:3" ht="15.75" thickBot="1" x14ac:dyDescent="0.3">
      <c r="A20" s="211" t="s">
        <v>269</v>
      </c>
      <c r="B20" s="163">
        <v>34690</v>
      </c>
      <c r="C20" s="223" t="s">
        <v>1</v>
      </c>
    </row>
    <row r="21" spans="1:3" ht="15.75" thickBot="1" x14ac:dyDescent="0.3">
      <c r="A21" s="211"/>
      <c r="B21" s="202"/>
      <c r="C21" s="168"/>
    </row>
    <row r="22" spans="1:3" x14ac:dyDescent="0.25">
      <c r="A22" s="212"/>
      <c r="B22" s="203"/>
      <c r="C22" s="160"/>
    </row>
    <row r="23" spans="1:3" ht="15.75" thickBot="1" x14ac:dyDescent="0.3">
      <c r="A23" s="213" t="s">
        <v>380</v>
      </c>
      <c r="B23" s="204"/>
      <c r="C23" s="154"/>
    </row>
  </sheetData>
  <mergeCells count="1">
    <mergeCell ref="B1:C1"/>
  </mergeCells>
  <pageMargins left="0.7" right="0.7"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1"/>
  <sheetViews>
    <sheetView topLeftCell="B1" zoomScale="95" zoomScaleNormal="95" zoomScaleSheetLayoutView="100" workbookViewId="0">
      <selection activeCell="B5" sqref="B5"/>
    </sheetView>
  </sheetViews>
  <sheetFormatPr defaultColWidth="6.7109375" defaultRowHeight="15" x14ac:dyDescent="0.2"/>
  <cols>
    <col min="1" max="1" width="104.85546875" style="3" customWidth="1"/>
    <col min="2" max="2" width="19.85546875" style="10" customWidth="1"/>
    <col min="3" max="3" width="19.7109375" style="3" customWidth="1"/>
    <col min="4" max="4" width="19.28515625" style="8" customWidth="1"/>
    <col min="5" max="5" width="11.140625" style="3" customWidth="1"/>
    <col min="6" max="6" width="18" style="8" customWidth="1"/>
    <col min="7" max="7" width="18.28515625" style="26" customWidth="1"/>
    <col min="8" max="28" width="11.140625" style="3" customWidth="1"/>
    <col min="29" max="16384" width="6.7109375" style="3"/>
  </cols>
  <sheetData>
    <row r="1" spans="1:7" ht="102" customHeight="1" thickBot="1" x14ac:dyDescent="0.25">
      <c r="A1" s="240"/>
      <c r="B1" s="240"/>
      <c r="C1" s="240"/>
      <c r="D1" s="186" t="s">
        <v>273</v>
      </c>
      <c r="E1" s="8"/>
      <c r="F1" s="3" t="s">
        <v>264</v>
      </c>
      <c r="G1" s="187">
        <v>44378</v>
      </c>
    </row>
    <row r="2" spans="1:7" ht="39" thickBot="1" x14ac:dyDescent="0.25">
      <c r="A2" s="11" t="s">
        <v>182</v>
      </c>
      <c r="B2" s="12"/>
      <c r="C2" s="15"/>
      <c r="D2" s="3"/>
      <c r="E2" s="9"/>
      <c r="F2" s="5">
        <v>7.2999999999999995E-2</v>
      </c>
    </row>
    <row r="3" spans="1:7" x14ac:dyDescent="0.2">
      <c r="A3" s="13"/>
      <c r="B3" s="34" t="s">
        <v>265</v>
      </c>
      <c r="C3" s="35"/>
      <c r="D3" s="3"/>
      <c r="F3" s="3"/>
      <c r="G3" s="27"/>
    </row>
    <row r="4" spans="1:7" ht="15.75" x14ac:dyDescent="0.2">
      <c r="A4" s="14" t="s">
        <v>164</v>
      </c>
      <c r="B4" s="36" t="s">
        <v>128</v>
      </c>
      <c r="C4" s="37" t="s">
        <v>127</v>
      </c>
      <c r="D4" s="3" t="s">
        <v>274</v>
      </c>
      <c r="F4" s="3"/>
      <c r="G4" s="16" t="s">
        <v>128</v>
      </c>
    </row>
    <row r="5" spans="1:7" x14ac:dyDescent="0.2">
      <c r="A5" s="40" t="s">
        <v>0</v>
      </c>
      <c r="B5" s="39">
        <f t="shared" ref="B5:B13" si="0">ROUND((G5*F$2)+G5,0)</f>
        <v>6544</v>
      </c>
      <c r="C5" s="38" t="s">
        <v>1</v>
      </c>
      <c r="D5" s="3"/>
      <c r="F5" s="3"/>
      <c r="G5" s="17">
        <v>6099</v>
      </c>
    </row>
    <row r="6" spans="1:7" x14ac:dyDescent="0.2">
      <c r="A6" s="41" t="s">
        <v>130</v>
      </c>
      <c r="B6" s="39">
        <f t="shared" si="0"/>
        <v>5027</v>
      </c>
      <c r="C6" s="38" t="s">
        <v>1</v>
      </c>
      <c r="D6" s="3"/>
      <c r="F6" s="3"/>
      <c r="G6" s="17">
        <v>4685</v>
      </c>
    </row>
    <row r="7" spans="1:7" x14ac:dyDescent="0.2">
      <c r="A7" s="41" t="s">
        <v>2</v>
      </c>
      <c r="B7" s="39">
        <f t="shared" si="0"/>
        <v>232</v>
      </c>
      <c r="C7" s="38" t="s">
        <v>3</v>
      </c>
      <c r="D7" s="3"/>
      <c r="F7" s="3"/>
      <c r="G7" s="17">
        <v>216</v>
      </c>
    </row>
    <row r="8" spans="1:7" x14ac:dyDescent="0.2">
      <c r="A8" s="41" t="s">
        <v>4</v>
      </c>
      <c r="B8" s="39">
        <f t="shared" si="0"/>
        <v>649</v>
      </c>
      <c r="C8" s="38" t="s">
        <v>3</v>
      </c>
      <c r="D8" s="3"/>
      <c r="F8" s="3"/>
      <c r="G8" s="17">
        <v>605</v>
      </c>
    </row>
    <row r="9" spans="1:7" x14ac:dyDescent="0.2">
      <c r="A9" s="41" t="s">
        <v>5</v>
      </c>
      <c r="B9" s="39">
        <f t="shared" si="0"/>
        <v>1504</v>
      </c>
      <c r="C9" s="38" t="s">
        <v>3</v>
      </c>
      <c r="D9" s="3"/>
      <c r="F9" s="3"/>
      <c r="G9" s="17">
        <v>1402</v>
      </c>
    </row>
    <row r="10" spans="1:7" x14ac:dyDescent="0.2">
      <c r="A10" s="41" t="s">
        <v>6</v>
      </c>
      <c r="B10" s="39">
        <f t="shared" si="0"/>
        <v>325</v>
      </c>
      <c r="C10" s="38" t="s">
        <v>3</v>
      </c>
      <c r="D10" s="3"/>
      <c r="F10" s="3"/>
      <c r="G10" s="17">
        <v>303</v>
      </c>
    </row>
    <row r="11" spans="1:7" x14ac:dyDescent="0.2">
      <c r="A11" s="41" t="s">
        <v>7</v>
      </c>
      <c r="B11" s="39">
        <f t="shared" si="0"/>
        <v>137</v>
      </c>
      <c r="C11" s="38" t="s">
        <v>3</v>
      </c>
      <c r="D11" s="3"/>
      <c r="F11" s="3"/>
      <c r="G11" s="17">
        <v>128</v>
      </c>
    </row>
    <row r="12" spans="1:7" x14ac:dyDescent="0.2">
      <c r="A12" s="42" t="s">
        <v>8</v>
      </c>
      <c r="B12" s="43">
        <f t="shared" si="0"/>
        <v>494</v>
      </c>
      <c r="C12" s="44" t="s">
        <v>3</v>
      </c>
      <c r="D12" s="3"/>
      <c r="F12" s="3"/>
      <c r="G12" s="17">
        <v>460</v>
      </c>
    </row>
    <row r="13" spans="1:7" x14ac:dyDescent="0.2">
      <c r="A13" s="45" t="s">
        <v>9</v>
      </c>
      <c r="B13" s="46">
        <f t="shared" si="0"/>
        <v>80</v>
      </c>
      <c r="C13" s="47" t="s">
        <v>3</v>
      </c>
      <c r="D13" s="3"/>
      <c r="F13" s="3"/>
      <c r="G13" s="17">
        <v>75</v>
      </c>
    </row>
    <row r="14" spans="1:7" x14ac:dyDescent="0.2">
      <c r="A14" s="48" t="s">
        <v>125</v>
      </c>
      <c r="B14" s="46"/>
      <c r="C14" s="47"/>
      <c r="D14" s="3"/>
      <c r="F14" s="3"/>
      <c r="G14" s="18"/>
    </row>
    <row r="15" spans="1:7" x14ac:dyDescent="0.2">
      <c r="A15" s="48" t="s">
        <v>124</v>
      </c>
      <c r="B15" s="46"/>
      <c r="C15" s="49"/>
      <c r="D15" s="3"/>
      <c r="F15" s="3"/>
      <c r="G15" s="18"/>
    </row>
    <row r="16" spans="1:7" ht="15.75" x14ac:dyDescent="0.2">
      <c r="A16" s="50" t="s">
        <v>10</v>
      </c>
      <c r="B16" s="51"/>
      <c r="C16" s="52"/>
      <c r="D16" s="3"/>
      <c r="F16" s="3"/>
      <c r="G16" s="16"/>
    </row>
    <row r="17" spans="1:7" x14ac:dyDescent="0.2">
      <c r="A17" s="45" t="s">
        <v>11</v>
      </c>
      <c r="B17" s="46">
        <v>96</v>
      </c>
      <c r="C17" s="47" t="s">
        <v>1</v>
      </c>
      <c r="D17" s="3"/>
      <c r="F17" s="3" t="s">
        <v>266</v>
      </c>
      <c r="G17" s="17">
        <v>96</v>
      </c>
    </row>
    <row r="18" spans="1:7" x14ac:dyDescent="0.2">
      <c r="A18" s="45" t="s">
        <v>129</v>
      </c>
      <c r="B18" s="46">
        <v>312</v>
      </c>
      <c r="C18" s="47" t="s">
        <v>12</v>
      </c>
      <c r="D18" s="3"/>
      <c r="F18" s="3" t="s">
        <v>266</v>
      </c>
      <c r="G18" s="17">
        <v>312</v>
      </c>
    </row>
    <row r="19" spans="1:7" x14ac:dyDescent="0.2">
      <c r="A19" s="45" t="s">
        <v>13</v>
      </c>
      <c r="B19" s="46">
        <v>691</v>
      </c>
      <c r="C19" s="47" t="s">
        <v>1</v>
      </c>
      <c r="D19" s="3"/>
      <c r="F19" s="3" t="s">
        <v>266</v>
      </c>
      <c r="G19" s="17">
        <v>691</v>
      </c>
    </row>
    <row r="20" spans="1:7" ht="15.75" x14ac:dyDescent="0.2">
      <c r="A20" s="50" t="s">
        <v>183</v>
      </c>
      <c r="B20" s="51"/>
      <c r="C20" s="52"/>
      <c r="D20" s="3"/>
      <c r="F20" s="3"/>
      <c r="G20" s="16"/>
    </row>
    <row r="21" spans="1:7" ht="15.75" x14ac:dyDescent="0.2">
      <c r="A21" s="50" t="s">
        <v>14</v>
      </c>
      <c r="B21" s="51"/>
      <c r="C21" s="52"/>
      <c r="D21" s="3" t="s">
        <v>275</v>
      </c>
      <c r="F21" s="3"/>
      <c r="G21" s="19"/>
    </row>
    <row r="22" spans="1:7" x14ac:dyDescent="0.2">
      <c r="A22" s="45" t="s">
        <v>126</v>
      </c>
      <c r="B22" s="46">
        <f>ROUND((G22*F$2)+G22,0)</f>
        <v>5905</v>
      </c>
      <c r="C22" s="47" t="s">
        <v>1</v>
      </c>
      <c r="D22" s="3"/>
      <c r="F22" s="3"/>
      <c r="G22" s="17">
        <v>5503</v>
      </c>
    </row>
    <row r="23" spans="1:7" x14ac:dyDescent="0.2">
      <c r="A23" s="45" t="s">
        <v>131</v>
      </c>
      <c r="B23" s="46">
        <f>ROUND((G23*F$2)+G23,0)</f>
        <v>4430</v>
      </c>
      <c r="C23" s="47" t="s">
        <v>1</v>
      </c>
      <c r="D23" s="3"/>
      <c r="F23" s="3"/>
      <c r="G23" s="17">
        <v>4129</v>
      </c>
    </row>
    <row r="24" spans="1:7" ht="43.5" customHeight="1" x14ac:dyDescent="0.2">
      <c r="A24" s="53" t="s">
        <v>136</v>
      </c>
      <c r="B24" s="46"/>
      <c r="C24" s="47"/>
      <c r="D24" s="3"/>
      <c r="F24" s="3"/>
      <c r="G24" s="19"/>
    </row>
    <row r="25" spans="1:7" x14ac:dyDescent="0.2">
      <c r="A25" s="45" t="s">
        <v>132</v>
      </c>
      <c r="B25" s="46">
        <f>ROUND((G25*F$2)+G25,0)</f>
        <v>5905</v>
      </c>
      <c r="C25" s="47" t="s">
        <v>1</v>
      </c>
      <c r="D25" s="3"/>
      <c r="F25" s="3"/>
      <c r="G25" s="17">
        <v>5503</v>
      </c>
    </row>
    <row r="26" spans="1:7" ht="51" x14ac:dyDescent="0.2">
      <c r="A26" s="54" t="s">
        <v>135</v>
      </c>
      <c r="B26" s="46"/>
      <c r="C26" s="47"/>
      <c r="D26" s="3"/>
      <c r="F26" s="3"/>
      <c r="G26" s="19"/>
    </row>
    <row r="27" spans="1:7" x14ac:dyDescent="0.2">
      <c r="A27" s="45" t="s">
        <v>133</v>
      </c>
      <c r="B27" s="46">
        <f>ROUND((G27*F$2)+G27,0)</f>
        <v>5905</v>
      </c>
      <c r="C27" s="47" t="s">
        <v>1</v>
      </c>
      <c r="D27" s="3"/>
      <c r="F27" s="3"/>
      <c r="G27" s="17">
        <v>5503</v>
      </c>
    </row>
    <row r="28" spans="1:7" ht="25.5" x14ac:dyDescent="0.2">
      <c r="A28" s="54" t="s">
        <v>134</v>
      </c>
      <c r="B28" s="46"/>
      <c r="C28" s="47"/>
      <c r="D28" s="3"/>
      <c r="F28" s="3"/>
      <c r="G28" s="19"/>
    </row>
    <row r="29" spans="1:7" ht="15.75" x14ac:dyDescent="0.2">
      <c r="A29" s="50" t="s">
        <v>162</v>
      </c>
      <c r="B29" s="55"/>
      <c r="C29" s="56"/>
      <c r="D29" s="3" t="s">
        <v>276</v>
      </c>
      <c r="F29" s="3"/>
      <c r="G29" s="28"/>
    </row>
    <row r="30" spans="1:7" x14ac:dyDescent="0.2">
      <c r="A30" s="45" t="s">
        <v>137</v>
      </c>
      <c r="B30" s="46">
        <f>ROUND((G30*F$2)+G30,0)</f>
        <v>6497</v>
      </c>
      <c r="C30" s="47" t="s">
        <v>15</v>
      </c>
      <c r="D30" s="3"/>
      <c r="F30" s="3"/>
      <c r="G30" s="17">
        <v>6055</v>
      </c>
    </row>
    <row r="31" spans="1:7" ht="25.5" x14ac:dyDescent="0.2">
      <c r="A31" s="54" t="s">
        <v>138</v>
      </c>
      <c r="B31" s="46"/>
      <c r="C31" s="47"/>
      <c r="D31" s="3"/>
      <c r="F31" s="3"/>
      <c r="G31" s="19"/>
    </row>
    <row r="32" spans="1:7" x14ac:dyDescent="0.2">
      <c r="A32" s="45" t="s">
        <v>139</v>
      </c>
      <c r="B32" s="46">
        <f>ROUND((G32*F$2)+G32,0)</f>
        <v>5905</v>
      </c>
      <c r="C32" s="47" t="s">
        <v>15</v>
      </c>
      <c r="D32" s="3"/>
      <c r="F32" s="3"/>
      <c r="G32" s="17">
        <v>5503</v>
      </c>
    </row>
    <row r="33" spans="1:7" x14ac:dyDescent="0.2">
      <c r="A33" s="57" t="s">
        <v>141</v>
      </c>
      <c r="B33" s="46">
        <f>ROUND((G33*F$2)+G33,0)</f>
        <v>13583</v>
      </c>
      <c r="C33" s="47" t="s">
        <v>15</v>
      </c>
      <c r="D33" s="3"/>
      <c r="F33" s="3"/>
      <c r="G33" s="17">
        <v>12659</v>
      </c>
    </row>
    <row r="34" spans="1:7" ht="38.25" x14ac:dyDescent="0.2">
      <c r="A34" s="54" t="s">
        <v>140</v>
      </c>
      <c r="B34" s="46"/>
      <c r="C34" s="47"/>
      <c r="D34" s="3"/>
      <c r="F34" s="3"/>
      <c r="G34" s="19"/>
    </row>
    <row r="35" spans="1:7" x14ac:dyDescent="0.2">
      <c r="A35" s="57" t="s">
        <v>142</v>
      </c>
      <c r="B35" s="46">
        <f>ROUND((G35*F$2)+G35,0)</f>
        <v>6497</v>
      </c>
      <c r="C35" s="47" t="s">
        <v>15</v>
      </c>
      <c r="D35" s="3"/>
      <c r="F35" s="3"/>
      <c r="G35" s="17">
        <v>6055</v>
      </c>
    </row>
    <row r="36" spans="1:7" ht="38.25" x14ac:dyDescent="0.2">
      <c r="A36" s="54" t="s">
        <v>184</v>
      </c>
      <c r="B36" s="46"/>
      <c r="C36" s="47"/>
      <c r="D36" s="3"/>
      <c r="F36" s="3"/>
      <c r="G36" s="19"/>
    </row>
    <row r="37" spans="1:7" x14ac:dyDescent="0.2">
      <c r="A37" s="57" t="s">
        <v>143</v>
      </c>
      <c r="B37" s="46">
        <f>ROUND((G37*F$2)+G37,0)</f>
        <v>15948</v>
      </c>
      <c r="C37" s="47" t="s">
        <v>15</v>
      </c>
      <c r="D37" s="3"/>
      <c r="F37" s="3"/>
      <c r="G37" s="17">
        <v>14863</v>
      </c>
    </row>
    <row r="38" spans="1:7" ht="51" x14ac:dyDescent="0.2">
      <c r="A38" s="54" t="s">
        <v>144</v>
      </c>
      <c r="B38" s="58"/>
      <c r="C38" s="47"/>
      <c r="D38" s="3"/>
      <c r="F38" s="3"/>
      <c r="G38" s="20"/>
    </row>
    <row r="39" spans="1:7" x14ac:dyDescent="0.2">
      <c r="A39" s="57" t="s">
        <v>145</v>
      </c>
      <c r="B39" s="46">
        <f>ROUND((G39*F$2)+G39,0)</f>
        <v>27760</v>
      </c>
      <c r="C39" s="47" t="s">
        <v>15</v>
      </c>
      <c r="D39" s="3"/>
      <c r="F39" s="3"/>
      <c r="G39" s="17">
        <v>25871</v>
      </c>
    </row>
    <row r="40" spans="1:7" ht="38.25" x14ac:dyDescent="0.2">
      <c r="A40" s="54" t="s">
        <v>149</v>
      </c>
      <c r="B40" s="58"/>
      <c r="C40" s="47"/>
      <c r="D40" s="3"/>
      <c r="F40" s="3"/>
      <c r="G40" s="20"/>
    </row>
    <row r="41" spans="1:7" x14ac:dyDescent="0.2">
      <c r="A41" s="57" t="s">
        <v>146</v>
      </c>
      <c r="B41" s="46">
        <f>ROUND((G41*F$2)+G41,0)</f>
        <v>5905</v>
      </c>
      <c r="C41" s="47" t="s">
        <v>15</v>
      </c>
      <c r="D41" s="3"/>
      <c r="F41" s="3"/>
      <c r="G41" s="17">
        <v>5503</v>
      </c>
    </row>
    <row r="42" spans="1:7" ht="25.5" x14ac:dyDescent="0.2">
      <c r="A42" s="54" t="s">
        <v>147</v>
      </c>
      <c r="B42" s="59"/>
      <c r="C42" s="47"/>
      <c r="D42" s="3"/>
      <c r="F42" s="3"/>
      <c r="G42" s="21"/>
    </row>
    <row r="43" spans="1:7" x14ac:dyDescent="0.2">
      <c r="A43" s="57" t="s">
        <v>148</v>
      </c>
      <c r="B43" s="46">
        <f>ROUND((G43*F$2)+G43,0)</f>
        <v>4134</v>
      </c>
      <c r="C43" s="47" t="s">
        <v>15</v>
      </c>
      <c r="D43" s="3"/>
      <c r="F43" s="3"/>
      <c r="G43" s="17">
        <v>3853</v>
      </c>
    </row>
    <row r="44" spans="1:7" ht="38.25" x14ac:dyDescent="0.2">
      <c r="A44" s="54" t="s">
        <v>150</v>
      </c>
      <c r="B44" s="58"/>
      <c r="C44" s="47"/>
      <c r="D44" s="3"/>
      <c r="F44" s="3"/>
      <c r="G44" s="20"/>
    </row>
    <row r="45" spans="1:7" x14ac:dyDescent="0.2">
      <c r="A45" s="57" t="s">
        <v>152</v>
      </c>
      <c r="B45" s="46">
        <f>ROUND((G45*F$2)+G45,0)</f>
        <v>7089</v>
      </c>
      <c r="C45" s="47" t="s">
        <v>15</v>
      </c>
      <c r="D45" s="3"/>
      <c r="F45" s="3"/>
      <c r="G45" s="17">
        <v>6607</v>
      </c>
    </row>
    <row r="46" spans="1:7" ht="27" customHeight="1" x14ac:dyDescent="0.2">
      <c r="A46" s="54" t="s">
        <v>151</v>
      </c>
      <c r="B46" s="58"/>
      <c r="C46" s="47"/>
      <c r="D46" s="3"/>
      <c r="F46" s="3"/>
      <c r="G46" s="20"/>
    </row>
    <row r="47" spans="1:7" x14ac:dyDescent="0.2">
      <c r="A47" s="45" t="s">
        <v>185</v>
      </c>
      <c r="B47" s="46">
        <f>ROUND((G47*F$2)+G47,0)</f>
        <v>5908</v>
      </c>
      <c r="C47" s="47" t="s">
        <v>15</v>
      </c>
      <c r="D47" s="3"/>
      <c r="F47" s="3"/>
      <c r="G47" s="17">
        <v>5506</v>
      </c>
    </row>
    <row r="48" spans="1:7" ht="38.25" x14ac:dyDescent="0.2">
      <c r="A48" s="60" t="s">
        <v>123</v>
      </c>
      <c r="B48" s="58"/>
      <c r="C48" s="47"/>
      <c r="D48" s="3"/>
      <c r="F48" s="3"/>
      <c r="G48" s="20"/>
    </row>
    <row r="49" spans="1:7" x14ac:dyDescent="0.2">
      <c r="A49" s="57" t="s">
        <v>153</v>
      </c>
      <c r="B49" s="46">
        <f>ROUND((G49*F$2)+G49,0)</f>
        <v>8172</v>
      </c>
      <c r="C49" s="47" t="s">
        <v>15</v>
      </c>
      <c r="D49" s="3"/>
      <c r="F49" s="3"/>
      <c r="G49" s="17">
        <v>7616</v>
      </c>
    </row>
    <row r="50" spans="1:7" ht="25.5" x14ac:dyDescent="0.2">
      <c r="A50" s="54" t="s">
        <v>154</v>
      </c>
      <c r="B50" s="58"/>
      <c r="C50" s="47"/>
      <c r="D50" s="3"/>
      <c r="F50" s="3"/>
      <c r="G50" s="20"/>
    </row>
    <row r="51" spans="1:7" x14ac:dyDescent="0.2">
      <c r="A51" s="57" t="s">
        <v>155</v>
      </c>
      <c r="B51" s="46">
        <f>ROUND((G51*F$2)+G51,0)</f>
        <v>17128</v>
      </c>
      <c r="C51" s="47" t="s">
        <v>15</v>
      </c>
      <c r="D51" s="3"/>
      <c r="F51" s="3"/>
      <c r="G51" s="17">
        <v>15963</v>
      </c>
    </row>
    <row r="52" spans="1:7" ht="76.5" x14ac:dyDescent="0.2">
      <c r="A52" s="54" t="s">
        <v>156</v>
      </c>
      <c r="B52" s="58"/>
      <c r="C52" s="47"/>
      <c r="D52" s="3"/>
      <c r="F52" s="3"/>
      <c r="G52" s="20"/>
    </row>
    <row r="53" spans="1:7" x14ac:dyDescent="0.2">
      <c r="A53" s="57" t="s">
        <v>157</v>
      </c>
      <c r="B53" s="46">
        <f>ROUND((G53*F$2)+G53,0)</f>
        <v>17128</v>
      </c>
      <c r="C53" s="47" t="s">
        <v>15</v>
      </c>
      <c r="D53" s="3"/>
      <c r="F53" s="3"/>
      <c r="G53" s="17">
        <v>15963</v>
      </c>
    </row>
    <row r="54" spans="1:7" ht="38.25" x14ac:dyDescent="0.2">
      <c r="A54" s="54" t="s">
        <v>158</v>
      </c>
      <c r="B54" s="58"/>
      <c r="C54" s="47"/>
      <c r="D54" s="3"/>
      <c r="F54" s="3"/>
      <c r="G54" s="20"/>
    </row>
    <row r="55" spans="1:7" x14ac:dyDescent="0.2">
      <c r="A55" s="57" t="s">
        <v>159</v>
      </c>
      <c r="B55" s="46">
        <f>ROUND((G55*F$2)+G55,0)</f>
        <v>15356</v>
      </c>
      <c r="C55" s="47" t="s">
        <v>15</v>
      </c>
      <c r="D55" s="3"/>
      <c r="F55" s="3"/>
      <c r="G55" s="17">
        <v>14311</v>
      </c>
    </row>
    <row r="56" spans="1:7" ht="38.25" x14ac:dyDescent="0.2">
      <c r="A56" s="54" t="s">
        <v>160</v>
      </c>
      <c r="B56" s="58"/>
      <c r="C56" s="47"/>
      <c r="D56" s="3"/>
      <c r="F56" s="3"/>
      <c r="G56" s="20"/>
    </row>
    <row r="57" spans="1:7" x14ac:dyDescent="0.2">
      <c r="A57" s="57" t="s">
        <v>186</v>
      </c>
      <c r="B57" s="46">
        <f>ROUND((G57*F$2)+G57,0)</f>
        <v>5905</v>
      </c>
      <c r="C57" s="47" t="s">
        <v>15</v>
      </c>
      <c r="D57" s="3"/>
      <c r="F57" s="3"/>
      <c r="G57" s="17">
        <v>5503</v>
      </c>
    </row>
    <row r="58" spans="1:7" x14ac:dyDescent="0.2">
      <c r="A58" s="54" t="s">
        <v>16</v>
      </c>
      <c r="B58" s="58"/>
      <c r="C58" s="47"/>
      <c r="D58" s="3"/>
      <c r="F58" s="3"/>
      <c r="G58" s="20"/>
    </row>
    <row r="59" spans="1:7" ht="15.75" x14ac:dyDescent="0.2">
      <c r="A59" s="50" t="s">
        <v>163</v>
      </c>
      <c r="B59" s="55"/>
      <c r="C59" s="56"/>
      <c r="D59" s="3" t="s">
        <v>277</v>
      </c>
      <c r="F59" s="3"/>
      <c r="G59" s="22"/>
    </row>
    <row r="60" spans="1:7" x14ac:dyDescent="0.2">
      <c r="A60" s="61" t="s">
        <v>17</v>
      </c>
      <c r="B60" s="62"/>
      <c r="C60" s="63"/>
      <c r="D60" s="3"/>
      <c r="F60" s="3"/>
      <c r="G60" s="20"/>
    </row>
    <row r="61" spans="1:7" x14ac:dyDescent="0.2">
      <c r="A61" s="57" t="s">
        <v>187</v>
      </c>
      <c r="B61" s="46">
        <f>ROUND((G61*F$2)+G61,0)</f>
        <v>3543</v>
      </c>
      <c r="C61" s="47" t="s">
        <v>15</v>
      </c>
      <c r="D61" s="3"/>
      <c r="F61" s="3"/>
      <c r="G61" s="17">
        <v>3302</v>
      </c>
    </row>
    <row r="62" spans="1:7" ht="63.75" x14ac:dyDescent="0.2">
      <c r="A62" s="54" t="s">
        <v>161</v>
      </c>
      <c r="B62" s="58"/>
      <c r="C62" s="47"/>
      <c r="D62" s="3"/>
      <c r="F62" s="3"/>
      <c r="G62" s="20"/>
    </row>
    <row r="63" spans="1:7" x14ac:dyDescent="0.2">
      <c r="A63" s="57" t="s">
        <v>175</v>
      </c>
      <c r="B63" s="46">
        <f>ROUND((G63*F$2)+G63,0)</f>
        <v>3543</v>
      </c>
      <c r="C63" s="47" t="s">
        <v>15</v>
      </c>
      <c r="D63" s="3"/>
      <c r="F63" s="3"/>
      <c r="G63" s="17">
        <v>3302</v>
      </c>
    </row>
    <row r="64" spans="1:7" ht="38.25" x14ac:dyDescent="0.2">
      <c r="A64" s="54" t="s">
        <v>174</v>
      </c>
      <c r="B64" s="58"/>
      <c r="C64" s="47"/>
      <c r="D64" s="3"/>
      <c r="F64" s="3"/>
      <c r="G64" s="20"/>
    </row>
    <row r="65" spans="1:7" x14ac:dyDescent="0.2">
      <c r="A65" s="57" t="s">
        <v>172</v>
      </c>
      <c r="B65" s="46">
        <f>ROUND((G65*F$2)+G65,0)</f>
        <v>11813</v>
      </c>
      <c r="C65" s="47" t="s">
        <v>15</v>
      </c>
      <c r="D65" s="3"/>
      <c r="F65" s="3"/>
      <c r="G65" s="17">
        <v>11009</v>
      </c>
    </row>
    <row r="66" spans="1:7" ht="38.25" x14ac:dyDescent="0.2">
      <c r="A66" s="54" t="s">
        <v>173</v>
      </c>
      <c r="B66" s="58"/>
      <c r="C66" s="47"/>
      <c r="D66" s="3"/>
      <c r="F66" s="3"/>
      <c r="G66" s="22"/>
    </row>
    <row r="67" spans="1:7" x14ac:dyDescent="0.2">
      <c r="A67" s="57" t="s">
        <v>171</v>
      </c>
      <c r="B67" s="46">
        <f>ROUND((G67*F$2)+G67,0)</f>
        <v>8269</v>
      </c>
      <c r="C67" s="47" t="s">
        <v>15</v>
      </c>
      <c r="D67" s="3"/>
      <c r="F67" s="3"/>
      <c r="G67" s="17">
        <v>7706</v>
      </c>
    </row>
    <row r="68" spans="1:7" ht="38.25" x14ac:dyDescent="0.2">
      <c r="A68" s="54" t="s">
        <v>170</v>
      </c>
      <c r="B68" s="58"/>
      <c r="C68" s="47"/>
      <c r="D68" s="3"/>
      <c r="F68" s="3"/>
      <c r="G68" s="22"/>
    </row>
    <row r="69" spans="1:7" x14ac:dyDescent="0.2">
      <c r="A69" s="57" t="s">
        <v>176</v>
      </c>
      <c r="B69" s="46">
        <f>ROUND((G69*F$2)+G69,0)</f>
        <v>15948</v>
      </c>
      <c r="C69" s="47" t="s">
        <v>15</v>
      </c>
      <c r="D69" s="3"/>
      <c r="F69" s="3"/>
      <c r="G69" s="17">
        <v>14863</v>
      </c>
    </row>
    <row r="70" spans="1:7" ht="51" x14ac:dyDescent="0.2">
      <c r="A70" s="54" t="s">
        <v>18</v>
      </c>
      <c r="B70" s="58"/>
      <c r="C70" s="47"/>
      <c r="D70" s="3"/>
      <c r="F70" s="3"/>
      <c r="G70" s="22"/>
    </row>
    <row r="71" spans="1:7" x14ac:dyDescent="0.2">
      <c r="A71" s="57" t="s">
        <v>90</v>
      </c>
      <c r="B71" s="46">
        <f>ROUND((G71*F$2)+G71,0)</f>
        <v>34256</v>
      </c>
      <c r="C71" s="47" t="s">
        <v>15</v>
      </c>
      <c r="D71" s="3"/>
      <c r="F71" s="3"/>
      <c r="G71" s="17">
        <v>31925</v>
      </c>
    </row>
    <row r="72" spans="1:7" ht="25.5" x14ac:dyDescent="0.2">
      <c r="A72" s="54" t="s">
        <v>165</v>
      </c>
      <c r="B72" s="58"/>
      <c r="C72" s="47"/>
      <c r="D72" s="3"/>
      <c r="F72" s="3"/>
      <c r="G72" s="22"/>
    </row>
    <row r="73" spans="1:7" x14ac:dyDescent="0.2">
      <c r="A73" s="57" t="s">
        <v>91</v>
      </c>
      <c r="B73" s="46">
        <f>ROUND((G73*F$2)+G73,0)</f>
        <v>21264</v>
      </c>
      <c r="C73" s="47" t="s">
        <v>15</v>
      </c>
      <c r="D73" s="3"/>
      <c r="F73" s="3"/>
      <c r="G73" s="17">
        <v>19817</v>
      </c>
    </row>
    <row r="74" spans="1:7" ht="65.25" x14ac:dyDescent="0.2">
      <c r="A74" s="54" t="s">
        <v>166</v>
      </c>
      <c r="B74" s="58"/>
      <c r="C74" s="47"/>
      <c r="D74" s="3"/>
      <c r="F74" s="3"/>
      <c r="G74" s="22"/>
    </row>
    <row r="75" spans="1:7" x14ac:dyDescent="0.2">
      <c r="A75" s="57" t="s">
        <v>169</v>
      </c>
      <c r="B75" s="46">
        <f>ROUND((G75*F$2)+G75,0)</f>
        <v>25396</v>
      </c>
      <c r="C75" s="47" t="s">
        <v>15</v>
      </c>
      <c r="D75" s="3"/>
      <c r="F75" s="3"/>
      <c r="G75" s="17">
        <v>23668</v>
      </c>
    </row>
    <row r="76" spans="1:7" ht="63.75" x14ac:dyDescent="0.2">
      <c r="A76" s="54" t="s">
        <v>168</v>
      </c>
      <c r="B76" s="58"/>
      <c r="C76" s="47"/>
      <c r="D76" s="3"/>
      <c r="F76" s="3"/>
      <c r="G76" s="22"/>
    </row>
    <row r="77" spans="1:7" x14ac:dyDescent="0.2">
      <c r="A77" s="57" t="s">
        <v>19</v>
      </c>
      <c r="B77" s="46">
        <f>ROUND((G77*F$2)+G77,0)</f>
        <v>10631</v>
      </c>
      <c r="C77" s="47" t="s">
        <v>15</v>
      </c>
      <c r="D77" s="3"/>
      <c r="F77" s="3"/>
      <c r="G77" s="17">
        <v>9908</v>
      </c>
    </row>
    <row r="78" spans="1:7" ht="38.25" x14ac:dyDescent="0.2">
      <c r="A78" s="54" t="s">
        <v>188</v>
      </c>
      <c r="B78" s="58"/>
      <c r="C78" s="47"/>
      <c r="D78" s="3"/>
      <c r="F78" s="3"/>
      <c r="G78" s="22"/>
    </row>
    <row r="79" spans="1:7" x14ac:dyDescent="0.2">
      <c r="A79" s="57" t="s">
        <v>189</v>
      </c>
      <c r="B79" s="46">
        <f>ROUND((G79*F$2)+G79,0)</f>
        <v>4134</v>
      </c>
      <c r="C79" s="47" t="s">
        <v>15</v>
      </c>
      <c r="D79" s="3"/>
      <c r="F79" s="3"/>
      <c r="G79" s="17">
        <v>3853</v>
      </c>
    </row>
    <row r="80" spans="1:7" ht="40.5" customHeight="1" x14ac:dyDescent="0.2">
      <c r="A80" s="54" t="s">
        <v>167</v>
      </c>
      <c r="B80" s="58"/>
      <c r="C80" s="47"/>
      <c r="D80" s="3"/>
      <c r="F80" s="3"/>
      <c r="G80" s="22"/>
    </row>
    <row r="81" spans="1:7" x14ac:dyDescent="0.2">
      <c r="A81" s="57" t="s">
        <v>177</v>
      </c>
      <c r="B81" s="46">
        <f>ROUND((G81*F$2)+G81,0)</f>
        <v>18901</v>
      </c>
      <c r="C81" s="47" t="s">
        <v>15</v>
      </c>
      <c r="D81" s="3"/>
      <c r="F81" s="3"/>
      <c r="G81" s="17">
        <v>17615</v>
      </c>
    </row>
    <row r="82" spans="1:7" ht="25.5" x14ac:dyDescent="0.2">
      <c r="A82" s="54" t="s">
        <v>190</v>
      </c>
      <c r="B82" s="58"/>
      <c r="C82" s="47"/>
      <c r="D82" s="3"/>
      <c r="F82" s="3"/>
      <c r="G82" s="22"/>
    </row>
    <row r="83" spans="1:7" x14ac:dyDescent="0.2">
      <c r="A83" s="57" t="s">
        <v>178</v>
      </c>
      <c r="B83" s="46">
        <f>ROUND((G83*F$2)+G83,0)</f>
        <v>25986</v>
      </c>
      <c r="C83" s="47" t="s">
        <v>15</v>
      </c>
      <c r="D83" s="3"/>
      <c r="F83" s="3"/>
      <c r="G83" s="17">
        <v>24218</v>
      </c>
    </row>
    <row r="84" spans="1:7" ht="25.5" x14ac:dyDescent="0.2">
      <c r="A84" s="54" t="s">
        <v>181</v>
      </c>
      <c r="B84" s="58"/>
      <c r="C84" s="47"/>
      <c r="D84" s="3"/>
      <c r="F84" s="3"/>
      <c r="G84" s="22"/>
    </row>
    <row r="85" spans="1:7" x14ac:dyDescent="0.2">
      <c r="A85" s="57" t="s">
        <v>179</v>
      </c>
      <c r="B85" s="46">
        <f>ROUND((G85*F$2)+G85,0)</f>
        <v>8859</v>
      </c>
      <c r="C85" s="47" t="s">
        <v>15</v>
      </c>
      <c r="D85" s="3"/>
      <c r="F85" s="3"/>
      <c r="G85" s="17">
        <v>8256</v>
      </c>
    </row>
    <row r="86" spans="1:7" ht="63.75" x14ac:dyDescent="0.2">
      <c r="A86" s="54" t="s">
        <v>191</v>
      </c>
      <c r="B86" s="58"/>
      <c r="C86" s="47"/>
      <c r="D86" s="3"/>
      <c r="F86" s="3"/>
      <c r="G86" s="22"/>
    </row>
    <row r="87" spans="1:7" x14ac:dyDescent="0.2">
      <c r="A87" s="45" t="s">
        <v>192</v>
      </c>
      <c r="B87" s="46">
        <f>ROUND((G87*F$2)+G87,0)</f>
        <v>5905</v>
      </c>
      <c r="C87" s="47" t="s">
        <v>15</v>
      </c>
      <c r="D87" s="3"/>
      <c r="F87" s="3"/>
      <c r="G87" s="17">
        <v>5503</v>
      </c>
    </row>
    <row r="88" spans="1:7" x14ac:dyDescent="0.2">
      <c r="A88" s="54" t="s">
        <v>20</v>
      </c>
      <c r="B88" s="58"/>
      <c r="C88" s="47"/>
      <c r="D88" s="3"/>
      <c r="F88" s="3"/>
      <c r="G88" s="24"/>
    </row>
    <row r="89" spans="1:7" ht="15.75" x14ac:dyDescent="0.2">
      <c r="A89" s="50" t="s">
        <v>21</v>
      </c>
      <c r="B89" s="64"/>
      <c r="C89" s="65"/>
      <c r="D89" s="3"/>
      <c r="F89" s="3"/>
      <c r="G89" s="18"/>
    </row>
    <row r="90" spans="1:7" x14ac:dyDescent="0.2">
      <c r="A90" s="48" t="s">
        <v>125</v>
      </c>
      <c r="B90" s="46"/>
      <c r="C90" s="47"/>
      <c r="D90" s="3"/>
      <c r="F90" s="3"/>
      <c r="G90" s="18"/>
    </row>
    <row r="91" spans="1:7" x14ac:dyDescent="0.2">
      <c r="A91" s="48" t="s">
        <v>180</v>
      </c>
      <c r="B91" s="46"/>
      <c r="C91" s="47"/>
      <c r="D91" s="3"/>
      <c r="F91" s="3"/>
      <c r="G91" s="18"/>
    </row>
    <row r="92" spans="1:7" x14ac:dyDescent="0.2">
      <c r="A92" s="48" t="s">
        <v>219</v>
      </c>
      <c r="B92" s="46"/>
      <c r="C92" s="47"/>
      <c r="D92" s="3" t="s">
        <v>278</v>
      </c>
      <c r="E92" s="3" t="s">
        <v>286</v>
      </c>
      <c r="F92" s="3"/>
      <c r="G92" s="18"/>
    </row>
    <row r="93" spans="1:7" ht="15.75" x14ac:dyDescent="0.2">
      <c r="A93" s="50" t="s">
        <v>253</v>
      </c>
      <c r="B93" s="66" t="s">
        <v>22</v>
      </c>
      <c r="C93" s="66" t="s">
        <v>216</v>
      </c>
      <c r="E93" s="3" t="s">
        <v>272</v>
      </c>
      <c r="F93" s="2"/>
      <c r="G93" s="18"/>
    </row>
    <row r="94" spans="1:7" x14ac:dyDescent="0.2">
      <c r="A94" s="67" t="s">
        <v>252</v>
      </c>
      <c r="B94" s="46">
        <f t="shared" ref="B94:B103" si="1">ROUND((G94*F$2)+G94,0)</f>
        <v>10301</v>
      </c>
      <c r="C94" s="68">
        <f>B94+D94</f>
        <v>10613</v>
      </c>
      <c r="D94" s="3">
        <v>312</v>
      </c>
      <c r="F94" s="2"/>
      <c r="G94" s="30">
        <v>9600</v>
      </c>
    </row>
    <row r="95" spans="1:7" x14ac:dyDescent="0.2">
      <c r="A95" s="67" t="s">
        <v>251</v>
      </c>
      <c r="B95" s="46">
        <f t="shared" si="1"/>
        <v>15451</v>
      </c>
      <c r="C95" s="68">
        <f t="shared" ref="C95:C103" si="2">B95+D95</f>
        <v>15815</v>
      </c>
      <c r="D95" s="3">
        <v>364</v>
      </c>
      <c r="F95" s="2"/>
      <c r="G95" s="31">
        <v>14400</v>
      </c>
    </row>
    <row r="96" spans="1:7" x14ac:dyDescent="0.2">
      <c r="A96" s="67" t="s">
        <v>250</v>
      </c>
      <c r="B96" s="46">
        <f t="shared" si="1"/>
        <v>25752</v>
      </c>
      <c r="C96" s="68">
        <f t="shared" si="2"/>
        <v>26147</v>
      </c>
      <c r="D96" s="3">
        <v>395</v>
      </c>
      <c r="F96" s="2"/>
      <c r="G96" s="32">
        <v>24000</v>
      </c>
    </row>
    <row r="97" spans="1:7" x14ac:dyDescent="0.2">
      <c r="A97" s="67" t="s">
        <v>249</v>
      </c>
      <c r="B97" s="46">
        <f t="shared" si="1"/>
        <v>51503</v>
      </c>
      <c r="C97" s="68">
        <f t="shared" si="2"/>
        <v>52179</v>
      </c>
      <c r="D97" s="3">
        <v>676</v>
      </c>
      <c r="F97" s="2"/>
      <c r="G97" s="32">
        <v>47999</v>
      </c>
    </row>
    <row r="98" spans="1:7" x14ac:dyDescent="0.2">
      <c r="A98" s="67" t="s">
        <v>248</v>
      </c>
      <c r="B98" s="46">
        <f t="shared" si="1"/>
        <v>82405</v>
      </c>
      <c r="C98" s="68">
        <f t="shared" si="2"/>
        <v>83264</v>
      </c>
      <c r="D98" s="3">
        <v>859</v>
      </c>
      <c r="F98" s="2"/>
      <c r="G98" s="32">
        <v>76799</v>
      </c>
    </row>
    <row r="99" spans="1:7" x14ac:dyDescent="0.2">
      <c r="A99" s="67" t="s">
        <v>247</v>
      </c>
      <c r="B99" s="46">
        <f t="shared" si="1"/>
        <v>164811</v>
      </c>
      <c r="C99" s="68">
        <f t="shared" si="2"/>
        <v>167189</v>
      </c>
      <c r="D99" s="3">
        <v>2378</v>
      </c>
      <c r="F99" s="2"/>
      <c r="G99" s="32">
        <v>153598</v>
      </c>
    </row>
    <row r="100" spans="1:7" x14ac:dyDescent="0.2">
      <c r="A100" s="67" t="s">
        <v>246</v>
      </c>
      <c r="B100" s="46">
        <f t="shared" si="1"/>
        <v>257516</v>
      </c>
      <c r="C100" s="68">
        <f t="shared" si="2"/>
        <v>261116</v>
      </c>
      <c r="D100" s="3">
        <v>3600</v>
      </c>
      <c r="F100" s="2"/>
      <c r="G100" s="32">
        <v>239996</v>
      </c>
    </row>
    <row r="101" spans="1:7" x14ac:dyDescent="0.2">
      <c r="A101" s="67" t="s">
        <v>245</v>
      </c>
      <c r="B101" s="46">
        <f t="shared" si="1"/>
        <v>515032</v>
      </c>
      <c r="C101" s="68">
        <f t="shared" si="2"/>
        <v>521464</v>
      </c>
      <c r="D101" s="3">
        <v>6432</v>
      </c>
      <c r="F101" s="2"/>
      <c r="G101" s="32">
        <v>479993</v>
      </c>
    </row>
    <row r="102" spans="1:7" x14ac:dyDescent="0.2">
      <c r="A102" s="67" t="s">
        <v>244</v>
      </c>
      <c r="B102" s="46">
        <f t="shared" si="1"/>
        <v>824052</v>
      </c>
      <c r="C102" s="68">
        <f t="shared" si="2"/>
        <v>834310</v>
      </c>
      <c r="D102" s="3">
        <v>10258</v>
      </c>
      <c r="F102" s="2"/>
      <c r="G102" s="32">
        <v>767989</v>
      </c>
    </row>
    <row r="103" spans="1:7" x14ac:dyDescent="0.2">
      <c r="A103" s="67" t="s">
        <v>243</v>
      </c>
      <c r="B103" s="46">
        <f t="shared" si="1"/>
        <v>1184575</v>
      </c>
      <c r="C103" s="68">
        <f t="shared" si="2"/>
        <v>1197862</v>
      </c>
      <c r="D103" s="3">
        <v>13287</v>
      </c>
      <c r="F103" s="2"/>
      <c r="G103" s="32">
        <v>1103984</v>
      </c>
    </row>
    <row r="104" spans="1:7" ht="15.75" x14ac:dyDescent="0.2">
      <c r="A104" s="50" t="s">
        <v>193</v>
      </c>
      <c r="B104" s="69"/>
      <c r="C104" s="66"/>
      <c r="D104" s="3"/>
      <c r="F104" s="2"/>
      <c r="G104" s="18"/>
    </row>
    <row r="105" spans="1:7" ht="29.25" customHeight="1" x14ac:dyDescent="0.2">
      <c r="A105" s="239" t="s">
        <v>287</v>
      </c>
      <c r="B105" s="239"/>
      <c r="C105" s="239"/>
      <c r="D105" s="3"/>
      <c r="F105" s="2"/>
    </row>
    <row r="106" spans="1:7" ht="15.75" x14ac:dyDescent="0.2">
      <c r="A106" s="50" t="s">
        <v>23</v>
      </c>
      <c r="B106" s="69"/>
      <c r="C106" s="66"/>
      <c r="D106" s="3" t="s">
        <v>279</v>
      </c>
      <c r="F106" s="1"/>
    </row>
    <row r="107" spans="1:7" x14ac:dyDescent="0.2">
      <c r="A107" s="45" t="s">
        <v>24</v>
      </c>
      <c r="B107" s="70">
        <f>ROUND((G107*F$2)+G107,0)</f>
        <v>14332</v>
      </c>
      <c r="C107" s="71" t="s">
        <v>25</v>
      </c>
      <c r="D107" s="3"/>
      <c r="G107" s="23">
        <v>13357</v>
      </c>
    </row>
    <row r="108" spans="1:7" x14ac:dyDescent="0.2">
      <c r="A108" s="57" t="s">
        <v>92</v>
      </c>
      <c r="B108" s="70">
        <f>ROUND((G108*F$2)+G108,0)</f>
        <v>9861</v>
      </c>
      <c r="C108" s="71" t="s">
        <v>25</v>
      </c>
      <c r="D108" s="3"/>
      <c r="G108" s="23">
        <v>9190</v>
      </c>
    </row>
    <row r="109" spans="1:7" x14ac:dyDescent="0.2">
      <c r="A109" s="57" t="s">
        <v>93</v>
      </c>
      <c r="B109" s="70">
        <f>ROUND((G109*F$2)+G109,0)</f>
        <v>8573</v>
      </c>
      <c r="C109" s="71" t="s">
        <v>25</v>
      </c>
      <c r="D109" s="3"/>
      <c r="G109" s="23">
        <v>7990</v>
      </c>
    </row>
    <row r="110" spans="1:7" x14ac:dyDescent="0.2">
      <c r="A110" s="57" t="s">
        <v>94</v>
      </c>
      <c r="B110" s="70">
        <f>ROUND((G110*F$2)+G110,0)</f>
        <v>7436</v>
      </c>
      <c r="C110" s="71" t="s">
        <v>25</v>
      </c>
      <c r="D110" s="3"/>
      <c r="G110" s="23">
        <v>6930</v>
      </c>
    </row>
    <row r="111" spans="1:7" x14ac:dyDescent="0.2">
      <c r="A111" s="57" t="s">
        <v>95</v>
      </c>
      <c r="B111" s="70">
        <f>ROUND((G111*F$2)+G111,0)</f>
        <v>3889</v>
      </c>
      <c r="C111" s="71" t="s">
        <v>217</v>
      </c>
      <c r="D111" s="3"/>
      <c r="G111" s="24">
        <v>3624</v>
      </c>
    </row>
    <row r="112" spans="1:7" ht="15.75" x14ac:dyDescent="0.2">
      <c r="A112" s="50" t="s">
        <v>218</v>
      </c>
      <c r="B112" s="64"/>
      <c r="C112" s="72"/>
      <c r="D112" s="3"/>
      <c r="G112" s="23"/>
    </row>
    <row r="113" spans="1:7" x14ac:dyDescent="0.2">
      <c r="A113" s="57" t="s">
        <v>96</v>
      </c>
      <c r="B113" s="46">
        <f>ROUND((G113*F$2)+G113,0)</f>
        <v>10573</v>
      </c>
      <c r="C113" s="71" t="s">
        <v>220</v>
      </c>
      <c r="D113" s="3"/>
      <c r="G113" s="23">
        <v>9854</v>
      </c>
    </row>
    <row r="114" spans="1:7" ht="25.5" x14ac:dyDescent="0.2">
      <c r="A114" s="73" t="s">
        <v>194</v>
      </c>
      <c r="B114" s="58"/>
      <c r="C114" s="71"/>
      <c r="D114" s="3"/>
      <c r="G114" s="23"/>
    </row>
    <row r="115" spans="1:7" x14ac:dyDescent="0.2">
      <c r="A115" s="57" t="s">
        <v>97</v>
      </c>
      <c r="B115" s="46">
        <f>ROUND((G115*F$2)+G115,0)</f>
        <v>3889</v>
      </c>
      <c r="C115" s="71" t="s">
        <v>220</v>
      </c>
      <c r="D115" s="3"/>
      <c r="G115" s="23">
        <v>3624</v>
      </c>
    </row>
    <row r="116" spans="1:7" x14ac:dyDescent="0.2">
      <c r="A116" s="57" t="s">
        <v>98</v>
      </c>
      <c r="B116" s="46">
        <f>ROUND((G116*F$2)+G116,0)</f>
        <v>10361</v>
      </c>
      <c r="C116" s="71" t="s">
        <v>220</v>
      </c>
      <c r="D116" s="3"/>
      <c r="G116" s="23">
        <v>9656</v>
      </c>
    </row>
    <row r="117" spans="1:7" ht="25.5" x14ac:dyDescent="0.2">
      <c r="A117" s="73" t="s">
        <v>195</v>
      </c>
      <c r="B117" s="58"/>
      <c r="C117" s="71"/>
      <c r="D117" s="3"/>
      <c r="G117" s="23"/>
    </row>
    <row r="118" spans="1:7" x14ac:dyDescent="0.2">
      <c r="A118" s="57" t="s">
        <v>99</v>
      </c>
      <c r="B118" s="46">
        <f>ROUND((G118*F$2)+G118,0)</f>
        <v>5795</v>
      </c>
      <c r="C118" s="71" t="s">
        <v>220</v>
      </c>
      <c r="D118" s="3"/>
      <c r="G118" s="23">
        <v>5401</v>
      </c>
    </row>
    <row r="119" spans="1:7" ht="25.5" x14ac:dyDescent="0.2">
      <c r="A119" s="73" t="s">
        <v>196</v>
      </c>
      <c r="B119" s="58"/>
      <c r="C119" s="71"/>
      <c r="D119" s="3"/>
      <c r="G119" s="23"/>
    </row>
    <row r="120" spans="1:7" x14ac:dyDescent="0.2">
      <c r="A120" s="57" t="s">
        <v>100</v>
      </c>
      <c r="B120" s="46">
        <f>ROUND((G120*F$2)+G120,0)</f>
        <v>5400</v>
      </c>
      <c r="C120" s="71" t="s">
        <v>220</v>
      </c>
      <c r="D120" s="3"/>
      <c r="G120" s="23">
        <v>5033</v>
      </c>
    </row>
    <row r="121" spans="1:7" x14ac:dyDescent="0.2">
      <c r="A121" s="73" t="s">
        <v>197</v>
      </c>
      <c r="B121" s="74"/>
      <c r="C121" s="71"/>
      <c r="D121" s="3"/>
      <c r="G121" s="23"/>
    </row>
    <row r="122" spans="1:7" x14ac:dyDescent="0.2">
      <c r="A122" s="57" t="s">
        <v>101</v>
      </c>
      <c r="B122" s="46">
        <f>ROUND((G122*F$2)+G122,0)</f>
        <v>3793</v>
      </c>
      <c r="C122" s="71" t="s">
        <v>220</v>
      </c>
      <c r="D122" s="3"/>
      <c r="G122" s="23">
        <v>3535</v>
      </c>
    </row>
    <row r="123" spans="1:7" x14ac:dyDescent="0.2">
      <c r="A123" s="73" t="s">
        <v>223</v>
      </c>
      <c r="B123" s="74"/>
      <c r="C123" s="71"/>
      <c r="D123" s="3"/>
      <c r="G123" s="23"/>
    </row>
    <row r="124" spans="1:7" x14ac:dyDescent="0.2">
      <c r="A124" s="57" t="s">
        <v>102</v>
      </c>
      <c r="B124" s="46">
        <f>ROUND((G124*F$2)+G124,0)</f>
        <v>2549</v>
      </c>
      <c r="C124" s="71" t="s">
        <v>220</v>
      </c>
      <c r="D124" s="3"/>
      <c r="G124" s="23">
        <v>2376</v>
      </c>
    </row>
    <row r="125" spans="1:7" x14ac:dyDescent="0.2">
      <c r="A125" s="75" t="s">
        <v>198</v>
      </c>
      <c r="B125" s="46">
        <f>ROUND((G125*F$2)+G125,0)</f>
        <v>1502</v>
      </c>
      <c r="C125" s="71" t="s">
        <v>220</v>
      </c>
      <c r="D125" s="3"/>
      <c r="G125" s="24">
        <v>1400</v>
      </c>
    </row>
    <row r="126" spans="1:7" ht="15.75" x14ac:dyDescent="0.2">
      <c r="A126" s="50" t="s">
        <v>26</v>
      </c>
      <c r="B126" s="76"/>
      <c r="C126" s="72"/>
      <c r="D126" s="3"/>
      <c r="G126" s="23"/>
    </row>
    <row r="127" spans="1:7" x14ac:dyDescent="0.2">
      <c r="A127" s="57" t="s">
        <v>103</v>
      </c>
      <c r="B127" s="46">
        <f>ROUND((G127*F$2)+G127,0)</f>
        <v>11918</v>
      </c>
      <c r="C127" s="71" t="s">
        <v>222</v>
      </c>
      <c r="D127" s="3"/>
      <c r="G127" s="23">
        <v>11107</v>
      </c>
    </row>
    <row r="128" spans="1:7" x14ac:dyDescent="0.2">
      <c r="A128" s="73" t="s">
        <v>224</v>
      </c>
      <c r="B128" s="74"/>
      <c r="C128" s="71"/>
      <c r="D128" s="3"/>
      <c r="G128" s="23"/>
    </row>
    <row r="129" spans="1:7" x14ac:dyDescent="0.2">
      <c r="A129" s="57" t="s">
        <v>104</v>
      </c>
      <c r="B129" s="46">
        <f>ROUND((G129*F$2)+G129,0)</f>
        <v>8540</v>
      </c>
      <c r="C129" s="71" t="s">
        <v>222</v>
      </c>
      <c r="D129" s="3"/>
      <c r="G129" s="23">
        <v>7959</v>
      </c>
    </row>
    <row r="130" spans="1:7" x14ac:dyDescent="0.2">
      <c r="A130" s="73" t="s">
        <v>199</v>
      </c>
      <c r="B130" s="74"/>
      <c r="C130" s="71"/>
      <c r="D130" s="3"/>
      <c r="G130" s="24"/>
    </row>
    <row r="131" spans="1:7" ht="15.75" x14ac:dyDescent="0.2">
      <c r="A131" s="50" t="s">
        <v>200</v>
      </c>
      <c r="B131" s="76"/>
      <c r="C131" s="72"/>
      <c r="D131" s="3"/>
      <c r="G131" s="23"/>
    </row>
    <row r="132" spans="1:7" x14ac:dyDescent="0.2">
      <c r="A132" s="57" t="s">
        <v>105</v>
      </c>
      <c r="B132" s="46">
        <f>ROUND((G132*F$2)+G132,0)</f>
        <v>9401</v>
      </c>
      <c r="C132" s="71" t="s">
        <v>27</v>
      </c>
      <c r="D132" s="3"/>
      <c r="G132" s="23">
        <v>8761</v>
      </c>
    </row>
    <row r="133" spans="1:7" x14ac:dyDescent="0.2">
      <c r="A133" s="73" t="s">
        <v>225</v>
      </c>
      <c r="B133" s="74"/>
      <c r="C133" s="71"/>
      <c r="D133" s="3"/>
      <c r="G133" s="23"/>
    </row>
    <row r="134" spans="1:7" x14ac:dyDescent="0.2">
      <c r="A134" s="57" t="s">
        <v>106</v>
      </c>
      <c r="B134" s="46">
        <f>ROUND((G134*F$2)+G134,0)</f>
        <v>7572</v>
      </c>
      <c r="C134" s="71" t="s">
        <v>27</v>
      </c>
      <c r="D134" s="3"/>
      <c r="G134" s="23">
        <v>7057</v>
      </c>
    </row>
    <row r="135" spans="1:7" x14ac:dyDescent="0.2">
      <c r="A135" s="73" t="s">
        <v>226</v>
      </c>
      <c r="B135" s="74"/>
      <c r="C135" s="71"/>
      <c r="D135" s="3"/>
      <c r="G135" s="23"/>
    </row>
    <row r="136" spans="1:7" x14ac:dyDescent="0.2">
      <c r="A136" s="57" t="s">
        <v>107</v>
      </c>
      <c r="B136" s="46">
        <f>ROUND((G136*F$2)+G136,0)</f>
        <v>7997</v>
      </c>
      <c r="C136" s="71" t="s">
        <v>27</v>
      </c>
      <c r="D136" s="3"/>
      <c r="G136" s="23">
        <v>7453</v>
      </c>
    </row>
    <row r="137" spans="1:7" x14ac:dyDescent="0.2">
      <c r="A137" s="73" t="s">
        <v>227</v>
      </c>
      <c r="B137" s="74"/>
      <c r="C137" s="71"/>
      <c r="D137" s="3"/>
      <c r="G137" s="23"/>
    </row>
    <row r="138" spans="1:7" x14ac:dyDescent="0.2">
      <c r="A138" s="57" t="s">
        <v>108</v>
      </c>
      <c r="B138" s="46">
        <f>ROUND((G138*F$2)+G138,0)</f>
        <v>45998</v>
      </c>
      <c r="C138" s="71" t="s">
        <v>220</v>
      </c>
      <c r="D138" s="3"/>
      <c r="G138" s="29">
        <v>42869</v>
      </c>
    </row>
    <row r="139" spans="1:7" ht="25.5" x14ac:dyDescent="0.2">
      <c r="A139" s="73" t="s">
        <v>228</v>
      </c>
      <c r="B139" s="77"/>
      <c r="C139" s="78"/>
      <c r="D139" s="3"/>
      <c r="G139" s="23"/>
    </row>
    <row r="140" spans="1:7" x14ac:dyDescent="0.2">
      <c r="A140" s="57" t="s">
        <v>109</v>
      </c>
      <c r="B140" s="46">
        <f>ROUND((G140*F$2)+G140,0)</f>
        <v>51305</v>
      </c>
      <c r="C140" s="71" t="s">
        <v>220</v>
      </c>
      <c r="D140" s="3"/>
      <c r="G140" s="23">
        <v>47815</v>
      </c>
    </row>
    <row r="141" spans="1:7" ht="25.5" x14ac:dyDescent="0.2">
      <c r="A141" s="73" t="s">
        <v>229</v>
      </c>
      <c r="B141" s="74"/>
      <c r="C141" s="71"/>
      <c r="D141" s="3"/>
      <c r="G141" s="24"/>
    </row>
    <row r="142" spans="1:7" ht="15.75" x14ac:dyDescent="0.2">
      <c r="A142" s="50" t="s">
        <v>201</v>
      </c>
      <c r="B142" s="76"/>
      <c r="C142" s="72"/>
      <c r="D142" s="3"/>
      <c r="G142" s="23"/>
    </row>
    <row r="143" spans="1:7" x14ac:dyDescent="0.2">
      <c r="A143" s="57" t="s">
        <v>110</v>
      </c>
      <c r="B143" s="58">
        <f>ROUND((G143*F$2)+G143,0)</f>
        <v>13811</v>
      </c>
      <c r="C143" s="71" t="s">
        <v>220</v>
      </c>
      <c r="D143" s="3"/>
      <c r="G143" s="23">
        <v>12871</v>
      </c>
    </row>
    <row r="144" spans="1:7" x14ac:dyDescent="0.2">
      <c r="A144" s="73" t="s">
        <v>230</v>
      </c>
      <c r="B144" s="74"/>
      <c r="C144" s="71"/>
      <c r="D144" s="3"/>
      <c r="G144" s="23"/>
    </row>
    <row r="145" spans="1:7" x14ac:dyDescent="0.2">
      <c r="A145" s="57" t="s">
        <v>111</v>
      </c>
      <c r="B145" s="58">
        <f>ROUND((G145*F$2)+G145,0)</f>
        <v>12334</v>
      </c>
      <c r="C145" s="71" t="s">
        <v>220</v>
      </c>
      <c r="D145" s="3"/>
      <c r="G145" s="23">
        <v>11495</v>
      </c>
    </row>
    <row r="146" spans="1:7" x14ac:dyDescent="0.2">
      <c r="A146" s="73" t="s">
        <v>202</v>
      </c>
      <c r="B146" s="74"/>
      <c r="C146" s="71"/>
      <c r="D146" s="3"/>
      <c r="G146" s="23"/>
    </row>
    <row r="147" spans="1:7" x14ac:dyDescent="0.2">
      <c r="A147" s="57" t="s">
        <v>112</v>
      </c>
      <c r="B147" s="58">
        <f>ROUND((G147*F$2)+G147,0)</f>
        <v>11538</v>
      </c>
      <c r="C147" s="71" t="s">
        <v>220</v>
      </c>
      <c r="D147" s="3"/>
      <c r="G147" s="23">
        <v>10753</v>
      </c>
    </row>
    <row r="148" spans="1:7" x14ac:dyDescent="0.2">
      <c r="A148" s="73" t="s">
        <v>203</v>
      </c>
      <c r="B148" s="74"/>
      <c r="C148" s="71"/>
      <c r="D148" s="3"/>
      <c r="G148" s="23"/>
    </row>
    <row r="149" spans="1:7" x14ac:dyDescent="0.2">
      <c r="A149" s="57" t="s">
        <v>113</v>
      </c>
      <c r="B149" s="58">
        <f>ROUND((G149*F$2)+G149,0)</f>
        <v>41703</v>
      </c>
      <c r="C149" s="71" t="s">
        <v>220</v>
      </c>
      <c r="D149" s="3"/>
      <c r="G149" s="23">
        <v>38866</v>
      </c>
    </row>
    <row r="150" spans="1:7" x14ac:dyDescent="0.2">
      <c r="A150" s="73" t="s">
        <v>242</v>
      </c>
      <c r="B150" s="74"/>
      <c r="C150" s="71"/>
      <c r="D150" s="3"/>
      <c r="G150" s="23"/>
    </row>
    <row r="151" spans="1:7" x14ac:dyDescent="0.2">
      <c r="A151" s="57" t="s">
        <v>114</v>
      </c>
      <c r="B151" s="58">
        <f>ROUND((G151*F$2)+G151,0)</f>
        <v>13820</v>
      </c>
      <c r="C151" s="71" t="s">
        <v>220</v>
      </c>
      <c r="D151" s="3"/>
      <c r="G151" s="23">
        <v>12880</v>
      </c>
    </row>
    <row r="152" spans="1:7" x14ac:dyDescent="0.2">
      <c r="A152" s="73" t="s">
        <v>204</v>
      </c>
      <c r="B152" s="74"/>
      <c r="C152" s="71"/>
      <c r="D152" s="3"/>
      <c r="G152" s="23"/>
    </row>
    <row r="153" spans="1:7" x14ac:dyDescent="0.2">
      <c r="A153" s="57" t="s">
        <v>115</v>
      </c>
      <c r="B153" s="58">
        <f>ROUND((G153*F$2)+G153,0)</f>
        <v>37075</v>
      </c>
      <c r="C153" s="71" t="s">
        <v>220</v>
      </c>
      <c r="D153" s="3"/>
      <c r="G153" s="23">
        <v>34553</v>
      </c>
    </row>
    <row r="154" spans="1:7" ht="25.5" x14ac:dyDescent="0.2">
      <c r="A154" s="73" t="s">
        <v>205</v>
      </c>
      <c r="B154" s="74"/>
      <c r="C154" s="71"/>
      <c r="D154" s="3"/>
      <c r="G154" s="23"/>
    </row>
    <row r="155" spans="1:7" x14ac:dyDescent="0.2">
      <c r="A155" s="57" t="s">
        <v>116</v>
      </c>
      <c r="B155" s="58">
        <f>ROUND((G155*F$2)+G155,0)</f>
        <v>85317</v>
      </c>
      <c r="C155" s="71" t="s">
        <v>220</v>
      </c>
      <c r="D155" s="3"/>
      <c r="G155" s="23">
        <v>79513</v>
      </c>
    </row>
    <row r="156" spans="1:7" x14ac:dyDescent="0.2">
      <c r="A156" s="73" t="s">
        <v>206</v>
      </c>
      <c r="B156" s="74"/>
      <c r="C156" s="71"/>
      <c r="D156" s="3"/>
      <c r="G156" s="24"/>
    </row>
    <row r="157" spans="1:7" ht="15.75" x14ac:dyDescent="0.2">
      <c r="A157" s="50" t="s">
        <v>28</v>
      </c>
      <c r="B157" s="76"/>
      <c r="C157" s="72"/>
      <c r="D157" s="3"/>
      <c r="G157" s="23"/>
    </row>
    <row r="158" spans="1:7" x14ac:dyDescent="0.2">
      <c r="A158" s="57" t="s">
        <v>29</v>
      </c>
      <c r="B158" s="58">
        <f>ROUND((G158*F$2)+G158,0)</f>
        <v>18462</v>
      </c>
      <c r="C158" s="71" t="s">
        <v>220</v>
      </c>
      <c r="D158" s="3"/>
      <c r="G158" s="23">
        <v>17206</v>
      </c>
    </row>
    <row r="159" spans="1:7" x14ac:dyDescent="0.2">
      <c r="A159" s="73" t="s">
        <v>233</v>
      </c>
      <c r="B159" s="74"/>
      <c r="C159" s="71"/>
      <c r="D159" s="3"/>
      <c r="G159" s="23"/>
    </row>
    <row r="160" spans="1:7" x14ac:dyDescent="0.2">
      <c r="A160" s="57" t="s">
        <v>232</v>
      </c>
      <c r="B160" s="58">
        <f>ROUND((G160*F$2)+G160,0)</f>
        <v>11529</v>
      </c>
      <c r="C160" s="71" t="s">
        <v>217</v>
      </c>
      <c r="D160" s="3"/>
      <c r="G160" s="23">
        <v>10745</v>
      </c>
    </row>
    <row r="161" spans="1:7" x14ac:dyDescent="0.2">
      <c r="A161" s="73" t="s">
        <v>231</v>
      </c>
      <c r="B161" s="74"/>
      <c r="C161" s="71" t="s">
        <v>217</v>
      </c>
      <c r="D161" s="3"/>
      <c r="G161" s="23"/>
    </row>
    <row r="162" spans="1:7" x14ac:dyDescent="0.2">
      <c r="A162" s="79" t="s">
        <v>117</v>
      </c>
      <c r="B162" s="58">
        <f>ROUND((G162*F$2)+G162,0)</f>
        <v>47711</v>
      </c>
      <c r="C162" s="71" t="s">
        <v>217</v>
      </c>
      <c r="D162" s="3"/>
      <c r="G162" s="24">
        <v>44465</v>
      </c>
    </row>
    <row r="163" spans="1:7" ht="15.75" x14ac:dyDescent="0.2">
      <c r="A163" s="50" t="s">
        <v>207</v>
      </c>
      <c r="B163" s="76"/>
      <c r="C163" s="72"/>
      <c r="D163" s="3"/>
      <c r="G163" s="23"/>
    </row>
    <row r="164" spans="1:7" x14ac:dyDescent="0.2">
      <c r="A164" s="57" t="s">
        <v>118</v>
      </c>
      <c r="B164" s="58">
        <f>ROUND((G164*F$2)+G164,0)</f>
        <v>11043</v>
      </c>
      <c r="C164" s="71" t="s">
        <v>220</v>
      </c>
      <c r="D164" s="3"/>
      <c r="G164" s="23">
        <v>10292</v>
      </c>
    </row>
    <row r="165" spans="1:7" x14ac:dyDescent="0.2">
      <c r="A165" s="73" t="s">
        <v>238</v>
      </c>
      <c r="B165" s="74"/>
      <c r="C165" s="71"/>
      <c r="D165" s="3"/>
      <c r="G165" s="23"/>
    </row>
    <row r="166" spans="1:7" x14ac:dyDescent="0.2">
      <c r="A166" s="80" t="s">
        <v>119</v>
      </c>
      <c r="B166" s="58">
        <f>ROUND((G166*F$2)+G166,0)</f>
        <v>12106</v>
      </c>
      <c r="C166" s="71" t="s">
        <v>220</v>
      </c>
      <c r="D166" s="3"/>
      <c r="G166" s="23">
        <v>11282</v>
      </c>
    </row>
    <row r="167" spans="1:7" x14ac:dyDescent="0.2">
      <c r="A167" s="57" t="s">
        <v>235</v>
      </c>
      <c r="B167" s="58">
        <f>ROUND((G167*F$2)+G167,0)</f>
        <v>17673</v>
      </c>
      <c r="C167" s="71" t="s">
        <v>220</v>
      </c>
      <c r="D167" s="3"/>
      <c r="G167" s="23">
        <v>16471</v>
      </c>
    </row>
    <row r="168" spans="1:7" x14ac:dyDescent="0.2">
      <c r="A168" s="73" t="s">
        <v>234</v>
      </c>
      <c r="B168" s="58"/>
      <c r="C168" s="71"/>
      <c r="D168" s="3"/>
      <c r="G168" s="23"/>
    </row>
    <row r="169" spans="1:7" x14ac:dyDescent="0.2">
      <c r="A169" s="57" t="s">
        <v>120</v>
      </c>
      <c r="B169" s="58">
        <f>ROUND((G169*F$2)+G169,0)</f>
        <v>54810</v>
      </c>
      <c r="C169" s="71" t="s">
        <v>220</v>
      </c>
      <c r="D169" s="3"/>
      <c r="G169" s="23">
        <v>51081</v>
      </c>
    </row>
    <row r="170" spans="1:7" x14ac:dyDescent="0.2">
      <c r="A170" s="73" t="s">
        <v>208</v>
      </c>
      <c r="B170" s="74"/>
      <c r="C170" s="71"/>
      <c r="D170" s="3"/>
      <c r="G170" s="23"/>
    </row>
    <row r="171" spans="1:7" x14ac:dyDescent="0.2">
      <c r="A171" s="45" t="s">
        <v>30</v>
      </c>
      <c r="B171" s="58">
        <f>ROUND((G171*F$2)+G171,0)</f>
        <v>183409</v>
      </c>
      <c r="C171" s="71" t="s">
        <v>220</v>
      </c>
      <c r="D171" s="3"/>
      <c r="G171" s="23">
        <v>170931</v>
      </c>
    </row>
    <row r="172" spans="1:7" x14ac:dyDescent="0.2">
      <c r="A172" s="45" t="s">
        <v>209</v>
      </c>
      <c r="B172" s="58">
        <f>ROUND((G172*F$2)+G172,0)</f>
        <v>164127</v>
      </c>
      <c r="C172" s="71" t="s">
        <v>220</v>
      </c>
      <c r="D172" s="3"/>
      <c r="G172" s="23">
        <v>152961</v>
      </c>
    </row>
    <row r="173" spans="1:7" x14ac:dyDescent="0.2">
      <c r="A173" s="57" t="s">
        <v>121</v>
      </c>
      <c r="B173" s="58">
        <f>ROUND((G173*F$2)+G173,0)</f>
        <v>17325</v>
      </c>
      <c r="C173" s="71" t="s">
        <v>220</v>
      </c>
      <c r="D173" s="3"/>
      <c r="G173" s="23">
        <v>16146</v>
      </c>
    </row>
    <row r="174" spans="1:7" x14ac:dyDescent="0.2">
      <c r="A174" s="73" t="s">
        <v>237</v>
      </c>
      <c r="B174" s="74"/>
      <c r="C174" s="71"/>
      <c r="D174" s="3"/>
      <c r="G174" s="23"/>
    </row>
    <row r="175" spans="1:7" x14ac:dyDescent="0.2">
      <c r="A175" s="57" t="s">
        <v>122</v>
      </c>
      <c r="B175" s="58">
        <f>ROUND((G175*F$2)+G175,0)</f>
        <v>12303</v>
      </c>
      <c r="C175" s="71" t="s">
        <v>220</v>
      </c>
      <c r="D175" s="3"/>
      <c r="G175" s="23">
        <v>11466</v>
      </c>
    </row>
    <row r="176" spans="1:7" x14ac:dyDescent="0.2">
      <c r="A176" s="73" t="s">
        <v>236</v>
      </c>
      <c r="B176" s="74"/>
      <c r="C176" s="71"/>
      <c r="D176" s="3"/>
      <c r="G176" s="23"/>
    </row>
    <row r="177" spans="1:7" x14ac:dyDescent="0.2">
      <c r="A177" s="57" t="s">
        <v>31</v>
      </c>
      <c r="B177" s="58">
        <f>ROUND((G177*F$2)+G177,0)</f>
        <v>18872</v>
      </c>
      <c r="C177" s="71" t="s">
        <v>220</v>
      </c>
      <c r="D177" s="3"/>
      <c r="G177" s="23">
        <v>17588</v>
      </c>
    </row>
    <row r="178" spans="1:7" ht="25.5" x14ac:dyDescent="0.2">
      <c r="A178" s="73" t="s">
        <v>32</v>
      </c>
      <c r="B178" s="74"/>
      <c r="C178" s="71"/>
      <c r="D178" s="3"/>
      <c r="G178" s="24"/>
    </row>
    <row r="179" spans="1:7" ht="15.75" x14ac:dyDescent="0.2">
      <c r="A179" s="50" t="s">
        <v>210</v>
      </c>
      <c r="B179" s="76"/>
      <c r="C179" s="72"/>
      <c r="D179" s="3"/>
      <c r="G179" s="23"/>
    </row>
    <row r="180" spans="1:7" x14ac:dyDescent="0.2">
      <c r="A180" s="57" t="s">
        <v>33</v>
      </c>
      <c r="B180" s="58">
        <f>ROUND((G180*F$2)+G180,0)</f>
        <v>68509</v>
      </c>
      <c r="C180" s="71" t="s">
        <v>220</v>
      </c>
      <c r="D180" s="3"/>
      <c r="G180" s="23">
        <v>63848</v>
      </c>
    </row>
    <row r="181" spans="1:7" ht="25.5" x14ac:dyDescent="0.2">
      <c r="A181" s="73" t="s">
        <v>211</v>
      </c>
      <c r="B181" s="58"/>
      <c r="C181" s="71"/>
      <c r="D181" s="3"/>
      <c r="G181" s="23"/>
    </row>
    <row r="182" spans="1:7" x14ac:dyDescent="0.2">
      <c r="A182" s="57" t="s">
        <v>34</v>
      </c>
      <c r="B182" s="58">
        <f>ROUND((G182*F$2)+G182,0)</f>
        <v>58350</v>
      </c>
      <c r="C182" s="71" t="s">
        <v>220</v>
      </c>
      <c r="D182" s="3"/>
      <c r="G182" s="23">
        <v>54380</v>
      </c>
    </row>
    <row r="183" spans="1:7" x14ac:dyDescent="0.2">
      <c r="A183" s="73" t="s">
        <v>35</v>
      </c>
      <c r="B183" s="58">
        <f>ROUND((G183*F$2)+G183,0)</f>
        <v>0</v>
      </c>
      <c r="C183" s="71"/>
      <c r="D183" s="3"/>
      <c r="G183" s="23"/>
    </row>
    <row r="184" spans="1:7" x14ac:dyDescent="0.2">
      <c r="A184" s="57" t="s">
        <v>36</v>
      </c>
      <c r="B184" s="58">
        <f>ROUND((G184*F$2)+G184,0)</f>
        <v>46383</v>
      </c>
      <c r="C184" s="71" t="s">
        <v>220</v>
      </c>
      <c r="D184" s="3"/>
      <c r="G184" s="23">
        <v>43227</v>
      </c>
    </row>
    <row r="185" spans="1:7" ht="25.5" x14ac:dyDescent="0.2">
      <c r="A185" s="73" t="s">
        <v>37</v>
      </c>
      <c r="B185" s="58"/>
      <c r="C185" s="71"/>
      <c r="D185" s="3"/>
      <c r="G185" s="23"/>
    </row>
    <row r="186" spans="1:7" x14ac:dyDescent="0.2">
      <c r="A186" s="57" t="s">
        <v>38</v>
      </c>
      <c r="B186" s="58">
        <f>ROUND((G186*F$2)+G186,0)</f>
        <v>41464</v>
      </c>
      <c r="C186" s="71" t="s">
        <v>220</v>
      </c>
      <c r="D186" s="3"/>
      <c r="G186" s="23">
        <v>38643</v>
      </c>
    </row>
    <row r="187" spans="1:7" x14ac:dyDescent="0.2">
      <c r="A187" s="73" t="s">
        <v>39</v>
      </c>
      <c r="B187" s="58"/>
      <c r="C187" s="71"/>
      <c r="D187" s="3"/>
      <c r="G187" s="23"/>
    </row>
    <row r="188" spans="1:7" x14ac:dyDescent="0.2">
      <c r="A188" s="57" t="s">
        <v>40</v>
      </c>
      <c r="B188" s="58">
        <f>ROUND((G188*F$2)+G188,0)</f>
        <v>34626</v>
      </c>
      <c r="C188" s="71" t="s">
        <v>220</v>
      </c>
      <c r="D188" s="3"/>
      <c r="G188" s="23">
        <v>32270</v>
      </c>
    </row>
    <row r="189" spans="1:7" x14ac:dyDescent="0.2">
      <c r="A189" s="73" t="s">
        <v>41</v>
      </c>
      <c r="B189" s="58"/>
      <c r="C189" s="71"/>
      <c r="D189" s="3"/>
      <c r="G189" s="23"/>
    </row>
    <row r="190" spans="1:7" x14ac:dyDescent="0.2">
      <c r="A190" s="57" t="s">
        <v>42</v>
      </c>
      <c r="B190" s="58">
        <f>ROUND((G190*F$2)+G190,0)</f>
        <v>84714</v>
      </c>
      <c r="C190" s="71" t="s">
        <v>220</v>
      </c>
      <c r="D190" s="3"/>
      <c r="G190" s="23">
        <v>78951</v>
      </c>
    </row>
    <row r="191" spans="1:7" ht="25.5" x14ac:dyDescent="0.2">
      <c r="A191" s="73" t="s">
        <v>212</v>
      </c>
      <c r="B191" s="58"/>
      <c r="C191" s="71"/>
      <c r="D191" s="3"/>
      <c r="G191" s="23"/>
    </row>
    <row r="192" spans="1:7" x14ac:dyDescent="0.2">
      <c r="A192" s="45" t="s">
        <v>43</v>
      </c>
      <c r="B192" s="58">
        <f>ROUND((G192*F$2)+G192,0)</f>
        <v>32480</v>
      </c>
      <c r="C192" s="71" t="s">
        <v>220</v>
      </c>
      <c r="D192" s="3"/>
      <c r="G192" s="23">
        <v>30270</v>
      </c>
    </row>
    <row r="193" spans="1:7" x14ac:dyDescent="0.2">
      <c r="A193" s="57" t="s">
        <v>44</v>
      </c>
      <c r="B193" s="58">
        <f>ROUND((G193*F$2)+G193,0)</f>
        <v>55133</v>
      </c>
      <c r="C193" s="71" t="s">
        <v>220</v>
      </c>
      <c r="D193" s="3"/>
      <c r="G193" s="23">
        <v>51382</v>
      </c>
    </row>
    <row r="194" spans="1:7" ht="25.5" x14ac:dyDescent="0.2">
      <c r="A194" s="73" t="s">
        <v>37</v>
      </c>
      <c r="B194" s="58"/>
      <c r="C194" s="71"/>
      <c r="D194" s="3"/>
      <c r="G194" s="23"/>
    </row>
    <row r="195" spans="1:7" x14ac:dyDescent="0.2">
      <c r="A195" s="57" t="s">
        <v>45</v>
      </c>
      <c r="B195" s="58">
        <f>ROUND((G195*F$2)+G195,0)</f>
        <v>49000</v>
      </c>
      <c r="C195" s="71" t="s">
        <v>220</v>
      </c>
      <c r="D195" s="3"/>
      <c r="G195" s="29">
        <v>45666</v>
      </c>
    </row>
    <row r="196" spans="1:7" x14ac:dyDescent="0.2">
      <c r="A196" s="73" t="s">
        <v>46</v>
      </c>
      <c r="B196" s="58"/>
      <c r="C196" s="78"/>
      <c r="D196" s="3"/>
      <c r="G196" s="23"/>
    </row>
    <row r="197" spans="1:7" x14ac:dyDescent="0.2">
      <c r="A197" s="57" t="s">
        <v>47</v>
      </c>
      <c r="B197" s="58">
        <f>ROUND((G197*F$2)+G197,0)</f>
        <v>41324</v>
      </c>
      <c r="C197" s="71" t="s">
        <v>220</v>
      </c>
      <c r="D197" s="3"/>
      <c r="G197" s="23">
        <v>38513</v>
      </c>
    </row>
    <row r="198" spans="1:7" x14ac:dyDescent="0.2">
      <c r="A198" s="73" t="s">
        <v>46</v>
      </c>
      <c r="B198" s="58"/>
      <c r="C198" s="71"/>
      <c r="D198" s="3"/>
      <c r="G198" s="23"/>
    </row>
    <row r="199" spans="1:7" x14ac:dyDescent="0.2">
      <c r="A199" s="57" t="s">
        <v>48</v>
      </c>
      <c r="B199" s="58">
        <f>ROUND((G199*F$2)+G199,0)</f>
        <v>25908</v>
      </c>
      <c r="C199" s="71" t="s">
        <v>220</v>
      </c>
      <c r="D199" s="3"/>
      <c r="G199" s="23">
        <v>24145</v>
      </c>
    </row>
    <row r="200" spans="1:7" x14ac:dyDescent="0.2">
      <c r="A200" s="73" t="s">
        <v>49</v>
      </c>
      <c r="B200" s="58"/>
      <c r="C200" s="71"/>
      <c r="D200" s="3"/>
      <c r="G200" s="23"/>
    </row>
    <row r="201" spans="1:7" x14ac:dyDescent="0.2">
      <c r="A201" s="57" t="s">
        <v>50</v>
      </c>
      <c r="B201" s="58">
        <f>ROUND((G201*F$2)+G201,0)</f>
        <v>60101</v>
      </c>
      <c r="C201" s="71" t="s">
        <v>220</v>
      </c>
      <c r="D201" s="3"/>
      <c r="G201" s="23">
        <v>56012</v>
      </c>
    </row>
    <row r="202" spans="1:7" x14ac:dyDescent="0.2">
      <c r="A202" s="73" t="s">
        <v>51</v>
      </c>
      <c r="B202" s="58"/>
      <c r="C202" s="71"/>
      <c r="D202" s="3"/>
      <c r="G202" s="23"/>
    </row>
    <row r="203" spans="1:7" x14ac:dyDescent="0.2">
      <c r="A203" s="57" t="s">
        <v>52</v>
      </c>
      <c r="B203" s="58">
        <f>ROUND((G203*F$2)+G203,0)</f>
        <v>364149</v>
      </c>
      <c r="C203" s="71" t="s">
        <v>220</v>
      </c>
      <c r="D203" s="3"/>
      <c r="G203" s="23">
        <v>339375</v>
      </c>
    </row>
    <row r="204" spans="1:7" x14ac:dyDescent="0.2">
      <c r="A204" s="73" t="s">
        <v>213</v>
      </c>
      <c r="B204" s="58"/>
      <c r="C204" s="71"/>
      <c r="D204" s="3"/>
      <c r="G204" s="23"/>
    </row>
    <row r="205" spans="1:7" x14ac:dyDescent="0.2">
      <c r="A205" s="57" t="s">
        <v>53</v>
      </c>
      <c r="B205" s="58">
        <f>ROUND((G205*F$2)+G205,0)</f>
        <v>36145</v>
      </c>
      <c r="C205" s="71" t="s">
        <v>220</v>
      </c>
      <c r="D205" s="3"/>
      <c r="G205" s="23">
        <v>33686</v>
      </c>
    </row>
    <row r="206" spans="1:7" ht="25.5" x14ac:dyDescent="0.2">
      <c r="A206" s="73" t="s">
        <v>214</v>
      </c>
      <c r="B206" s="58"/>
      <c r="C206" s="71"/>
      <c r="D206" s="3"/>
      <c r="G206" s="23"/>
    </row>
    <row r="207" spans="1:7" x14ac:dyDescent="0.2">
      <c r="A207" s="57" t="s">
        <v>54</v>
      </c>
      <c r="B207" s="58">
        <f>ROUND((G207*F$2)+G207,0)</f>
        <v>25386</v>
      </c>
      <c r="C207" s="71" t="s">
        <v>220</v>
      </c>
      <c r="D207" s="3"/>
      <c r="G207" s="23">
        <v>23659</v>
      </c>
    </row>
    <row r="208" spans="1:7" x14ac:dyDescent="0.2">
      <c r="A208" s="73" t="s">
        <v>213</v>
      </c>
      <c r="B208" s="58"/>
      <c r="C208" s="71"/>
      <c r="D208" s="3"/>
      <c r="G208" s="23"/>
    </row>
    <row r="209" spans="1:7" x14ac:dyDescent="0.2">
      <c r="A209" s="57" t="s">
        <v>55</v>
      </c>
      <c r="B209" s="58">
        <f>ROUND((G209*F$2)+G209,0)</f>
        <v>68328</v>
      </c>
      <c r="C209" s="71" t="s">
        <v>220</v>
      </c>
      <c r="D209" s="3"/>
      <c r="G209" s="23">
        <v>63679</v>
      </c>
    </row>
    <row r="210" spans="1:7" ht="25.5" x14ac:dyDescent="0.2">
      <c r="A210" s="73" t="s">
        <v>214</v>
      </c>
      <c r="B210" s="58"/>
      <c r="C210" s="71"/>
      <c r="D210" s="3"/>
      <c r="G210" s="23"/>
    </row>
    <row r="211" spans="1:7" x14ac:dyDescent="0.2">
      <c r="A211" s="57" t="s">
        <v>56</v>
      </c>
      <c r="B211" s="58">
        <f>ROUND((G211*F$2)+G211,0)</f>
        <v>57838</v>
      </c>
      <c r="C211" s="71" t="s">
        <v>220</v>
      </c>
      <c r="D211" s="3"/>
      <c r="G211" s="23">
        <v>53903</v>
      </c>
    </row>
    <row r="212" spans="1:7" x14ac:dyDescent="0.2">
      <c r="A212" s="73" t="s">
        <v>57</v>
      </c>
      <c r="B212" s="58"/>
      <c r="C212" s="71"/>
      <c r="D212" s="3"/>
      <c r="G212" s="23"/>
    </row>
    <row r="213" spans="1:7" x14ac:dyDescent="0.2">
      <c r="A213" s="57" t="s">
        <v>58</v>
      </c>
      <c r="B213" s="58">
        <f>ROUND((G213*F$2)+G213,0)</f>
        <v>55866</v>
      </c>
      <c r="C213" s="71" t="s">
        <v>220</v>
      </c>
      <c r="D213" s="3"/>
      <c r="G213" s="23">
        <v>52065</v>
      </c>
    </row>
    <row r="214" spans="1:7" x14ac:dyDescent="0.2">
      <c r="A214" s="73" t="s">
        <v>59</v>
      </c>
      <c r="B214" s="58"/>
      <c r="C214" s="71"/>
      <c r="D214" s="3"/>
      <c r="G214" s="23"/>
    </row>
    <row r="215" spans="1:7" x14ac:dyDescent="0.2">
      <c r="A215" s="57" t="s">
        <v>60</v>
      </c>
      <c r="B215" s="58">
        <f>ROUND((G215*F$2)+G215,0)</f>
        <v>2814</v>
      </c>
      <c r="C215" s="71" t="s">
        <v>220</v>
      </c>
      <c r="D215" s="3"/>
      <c r="G215" s="23">
        <v>2623</v>
      </c>
    </row>
    <row r="216" spans="1:7" x14ac:dyDescent="0.2">
      <c r="A216" s="73" t="s">
        <v>61</v>
      </c>
      <c r="B216" s="58"/>
      <c r="C216" s="71"/>
      <c r="D216" s="3"/>
      <c r="G216" s="24"/>
    </row>
    <row r="217" spans="1:7" ht="15.75" x14ac:dyDescent="0.2">
      <c r="A217" s="50" t="s">
        <v>263</v>
      </c>
      <c r="B217" s="76"/>
      <c r="C217" s="72"/>
      <c r="D217" s="3"/>
      <c r="G217" s="23"/>
    </row>
    <row r="218" spans="1:7" x14ac:dyDescent="0.2">
      <c r="A218" s="57" t="s">
        <v>62</v>
      </c>
      <c r="B218" s="58">
        <f>ROUND((G218*F$2)+G218,0)</f>
        <v>61431</v>
      </c>
      <c r="C218" s="71" t="s">
        <v>220</v>
      </c>
      <c r="D218" s="3"/>
      <c r="G218" s="23">
        <v>57252</v>
      </c>
    </row>
    <row r="219" spans="1:7" x14ac:dyDescent="0.2">
      <c r="A219" s="73" t="s">
        <v>215</v>
      </c>
      <c r="B219" s="58"/>
      <c r="C219" s="71"/>
      <c r="D219" s="3"/>
      <c r="G219" s="23"/>
    </row>
    <row r="220" spans="1:7" x14ac:dyDescent="0.2">
      <c r="A220" s="57" t="s">
        <v>63</v>
      </c>
      <c r="B220" s="58">
        <f>ROUND((G220*F$2)+G220,0)</f>
        <v>57994</v>
      </c>
      <c r="C220" s="71" t="s">
        <v>220</v>
      </c>
      <c r="D220" s="3"/>
      <c r="G220" s="23">
        <v>54048</v>
      </c>
    </row>
    <row r="221" spans="1:7" x14ac:dyDescent="0.2">
      <c r="A221" s="73" t="s">
        <v>64</v>
      </c>
      <c r="B221" s="58"/>
      <c r="C221" s="71"/>
      <c r="D221" s="3"/>
      <c r="G221" s="23"/>
    </row>
    <row r="222" spans="1:7" x14ac:dyDescent="0.2">
      <c r="A222" s="57" t="s">
        <v>65</v>
      </c>
      <c r="B222" s="58">
        <f>ROUND((G222*F$2)+G222,0)</f>
        <v>76674</v>
      </c>
      <c r="C222" s="71" t="s">
        <v>220</v>
      </c>
      <c r="D222" s="3"/>
      <c r="G222" s="23">
        <v>71458</v>
      </c>
    </row>
    <row r="223" spans="1:7" x14ac:dyDescent="0.2">
      <c r="A223" s="73" t="s">
        <v>66</v>
      </c>
      <c r="B223" s="58"/>
      <c r="C223" s="71"/>
      <c r="D223" s="3"/>
      <c r="G223" s="23"/>
    </row>
    <row r="224" spans="1:7" x14ac:dyDescent="0.2">
      <c r="A224" s="57" t="s">
        <v>67</v>
      </c>
      <c r="B224" s="58">
        <f>ROUND((G224*F$2)+G224,0)</f>
        <v>308159</v>
      </c>
      <c r="C224" s="71" t="s">
        <v>220</v>
      </c>
      <c r="D224" s="3"/>
      <c r="G224" s="23">
        <v>287194</v>
      </c>
    </row>
    <row r="225" spans="1:7" x14ac:dyDescent="0.2">
      <c r="A225" s="73" t="s">
        <v>239</v>
      </c>
      <c r="B225" s="58"/>
      <c r="C225" s="71"/>
      <c r="D225" s="3"/>
      <c r="G225" s="23"/>
    </row>
    <row r="226" spans="1:7" x14ac:dyDescent="0.2">
      <c r="A226" s="45" t="s">
        <v>68</v>
      </c>
      <c r="B226" s="58">
        <f>ROUND((G226*F$2)+G226,0)</f>
        <v>13592</v>
      </c>
      <c r="C226" s="71" t="s">
        <v>221</v>
      </c>
      <c r="D226" s="3"/>
      <c r="G226" s="23">
        <v>12667</v>
      </c>
    </row>
    <row r="227" spans="1:7" x14ac:dyDescent="0.2">
      <c r="A227" s="45" t="s">
        <v>69</v>
      </c>
      <c r="B227" s="58">
        <f>ROUND((G227*F$2)+G227,0)</f>
        <v>30038</v>
      </c>
      <c r="C227" s="71" t="s">
        <v>221</v>
      </c>
      <c r="D227" s="3"/>
      <c r="G227" s="23">
        <v>27994</v>
      </c>
    </row>
    <row r="228" spans="1:7" x14ac:dyDescent="0.2">
      <c r="A228" s="57" t="s">
        <v>70</v>
      </c>
      <c r="B228" s="58">
        <f>ROUND((G228*F$2)+G228,0)</f>
        <v>89499</v>
      </c>
      <c r="C228" s="71" t="s">
        <v>241</v>
      </c>
      <c r="D228" s="3"/>
      <c r="G228" s="23">
        <v>83410</v>
      </c>
    </row>
    <row r="229" spans="1:7" x14ac:dyDescent="0.2">
      <c r="A229" s="73" t="s">
        <v>240</v>
      </c>
      <c r="B229" s="58"/>
      <c r="C229" s="71"/>
      <c r="D229" s="3"/>
      <c r="G229" s="23"/>
    </row>
    <row r="230" spans="1:7" x14ac:dyDescent="0.2">
      <c r="A230" s="57" t="s">
        <v>71</v>
      </c>
      <c r="B230" s="58">
        <f>ROUND((G230*F$2)+G230,0)</f>
        <v>31554</v>
      </c>
      <c r="C230" s="71" t="s">
        <v>241</v>
      </c>
      <c r="D230" s="3"/>
      <c r="G230" s="23">
        <v>29407</v>
      </c>
    </row>
    <row r="231" spans="1:7" x14ac:dyDescent="0.2">
      <c r="A231" s="73" t="s">
        <v>72</v>
      </c>
      <c r="B231" s="58"/>
      <c r="C231" s="71"/>
      <c r="D231" s="3"/>
      <c r="G231" s="23"/>
    </row>
    <row r="232" spans="1:7" x14ac:dyDescent="0.2">
      <c r="A232" s="57" t="s">
        <v>73</v>
      </c>
      <c r="B232" s="58">
        <f>ROUND((G232*F$2)+G232,0)</f>
        <v>55389</v>
      </c>
      <c r="C232" s="71" t="s">
        <v>241</v>
      </c>
      <c r="D232" s="3"/>
      <c r="G232" s="23">
        <v>51621</v>
      </c>
    </row>
    <row r="233" spans="1:7" x14ac:dyDescent="0.2">
      <c r="A233" s="73" t="s">
        <v>74</v>
      </c>
      <c r="B233" s="58"/>
      <c r="C233" s="71"/>
      <c r="D233" s="3"/>
      <c r="G233" s="23"/>
    </row>
    <row r="234" spans="1:7" ht="15.75" x14ac:dyDescent="0.2">
      <c r="A234" s="50" t="s">
        <v>21</v>
      </c>
      <c r="B234" s="50"/>
      <c r="C234" s="50"/>
      <c r="D234" s="3"/>
      <c r="G234" s="24"/>
    </row>
    <row r="235" spans="1:7" x14ac:dyDescent="0.2">
      <c r="A235" s="81" t="s">
        <v>75</v>
      </c>
      <c r="B235" s="58"/>
      <c r="C235" s="77"/>
      <c r="D235" s="3"/>
      <c r="G235" s="24"/>
    </row>
    <row r="236" spans="1:7" x14ac:dyDescent="0.2">
      <c r="A236" s="81" t="s">
        <v>76</v>
      </c>
      <c r="B236" s="58"/>
      <c r="C236" s="77"/>
      <c r="D236" s="3"/>
      <c r="G236" s="24"/>
    </row>
    <row r="237" spans="1:7" x14ac:dyDescent="0.2">
      <c r="A237" s="81" t="s">
        <v>77</v>
      </c>
      <c r="B237" s="58"/>
      <c r="C237" s="77"/>
      <c r="D237" s="3"/>
      <c r="G237" s="24"/>
    </row>
    <row r="238" spans="1:7" x14ac:dyDescent="0.2">
      <c r="A238" s="81" t="s">
        <v>78</v>
      </c>
      <c r="B238" s="58"/>
      <c r="C238" s="77"/>
      <c r="D238" s="3"/>
      <c r="G238" s="24"/>
    </row>
    <row r="239" spans="1:7" x14ac:dyDescent="0.2">
      <c r="A239" s="81" t="s">
        <v>79</v>
      </c>
      <c r="B239" s="58"/>
      <c r="C239" s="77"/>
      <c r="D239" s="3"/>
      <c r="G239" s="24"/>
    </row>
    <row r="240" spans="1:7" x14ac:dyDescent="0.2">
      <c r="A240" s="81" t="s">
        <v>80</v>
      </c>
      <c r="B240" s="58"/>
      <c r="C240" s="77"/>
      <c r="D240" s="3"/>
      <c r="G240" s="24"/>
    </row>
    <row r="241" spans="1:7" x14ac:dyDescent="0.2">
      <c r="A241" s="81" t="s">
        <v>81</v>
      </c>
      <c r="B241" s="58"/>
      <c r="C241" s="77"/>
      <c r="D241" s="3"/>
      <c r="G241" s="24"/>
    </row>
    <row r="242" spans="1:7" ht="15.75" x14ac:dyDescent="0.2">
      <c r="A242" s="50" t="s">
        <v>262</v>
      </c>
      <c r="B242" s="76"/>
      <c r="C242" s="66"/>
      <c r="D242" s="3" t="s">
        <v>280</v>
      </c>
      <c r="G242" s="23"/>
    </row>
    <row r="243" spans="1:7" x14ac:dyDescent="0.2">
      <c r="A243" s="45" t="s">
        <v>82</v>
      </c>
      <c r="B243" s="58">
        <f>ROUND((G243*F$2)+G243,0)</f>
        <v>1983</v>
      </c>
      <c r="C243" s="82" t="s">
        <v>1</v>
      </c>
      <c r="D243" s="6"/>
      <c r="G243" s="18">
        <v>1848</v>
      </c>
    </row>
    <row r="244" spans="1:7" x14ac:dyDescent="0.2">
      <c r="A244" s="45" t="s">
        <v>83</v>
      </c>
      <c r="B244" s="83">
        <v>0.74</v>
      </c>
      <c r="C244" s="84" t="s">
        <v>267</v>
      </c>
      <c r="D244" s="4" t="s">
        <v>281</v>
      </c>
      <c r="G244" s="24">
        <v>0.67</v>
      </c>
    </row>
    <row r="245" spans="1:7" ht="15.75" x14ac:dyDescent="0.2">
      <c r="A245" s="50" t="s">
        <v>288</v>
      </c>
      <c r="B245" s="51"/>
      <c r="C245" s="85"/>
      <c r="D245" s="4"/>
      <c r="G245" s="23"/>
    </row>
    <row r="246" spans="1:7" x14ac:dyDescent="0.2">
      <c r="A246" s="45" t="s">
        <v>84</v>
      </c>
      <c r="B246" s="58">
        <v>368</v>
      </c>
      <c r="C246" s="82" t="s">
        <v>1</v>
      </c>
      <c r="D246" s="6"/>
      <c r="F246" s="8" t="s">
        <v>270</v>
      </c>
      <c r="G246" s="23">
        <v>345</v>
      </c>
    </row>
    <row r="247" spans="1:7" x14ac:dyDescent="0.2">
      <c r="A247" s="45" t="s">
        <v>85</v>
      </c>
      <c r="B247" s="58">
        <v>299</v>
      </c>
      <c r="C247" s="82" t="s">
        <v>1</v>
      </c>
      <c r="D247" s="4"/>
      <c r="F247" s="8" t="s">
        <v>270</v>
      </c>
      <c r="G247" s="29">
        <v>280</v>
      </c>
    </row>
    <row r="248" spans="1:7" ht="30" x14ac:dyDescent="0.2">
      <c r="A248" s="45" t="s">
        <v>86</v>
      </c>
      <c r="B248" s="86" t="s">
        <v>289</v>
      </c>
      <c r="C248" s="87"/>
      <c r="D248" s="4"/>
      <c r="F248" s="8" t="s">
        <v>270</v>
      </c>
      <c r="G248" s="24"/>
    </row>
    <row r="249" spans="1:7" ht="15.75" x14ac:dyDescent="0.2">
      <c r="A249" s="50" t="s">
        <v>260</v>
      </c>
      <c r="B249" s="58"/>
      <c r="C249" s="82"/>
      <c r="D249" s="4"/>
      <c r="G249" s="23"/>
    </row>
    <row r="250" spans="1:7" x14ac:dyDescent="0.2">
      <c r="A250" s="45" t="s">
        <v>87</v>
      </c>
      <c r="B250" s="83">
        <v>150</v>
      </c>
      <c r="C250" s="84" t="s">
        <v>1</v>
      </c>
      <c r="D250" s="6"/>
      <c r="G250" s="24"/>
    </row>
    <row r="251" spans="1:7" ht="15.75" x14ac:dyDescent="0.2">
      <c r="A251" s="50" t="s">
        <v>259</v>
      </c>
      <c r="B251" s="76"/>
      <c r="C251" s="66"/>
      <c r="D251" s="6"/>
      <c r="G251" s="29"/>
    </row>
    <row r="252" spans="1:7" ht="15.75" x14ac:dyDescent="0.2">
      <c r="A252" s="50" t="s">
        <v>254</v>
      </c>
      <c r="B252" s="88"/>
      <c r="C252" s="89"/>
      <c r="D252" s="6"/>
      <c r="G252" s="18"/>
    </row>
    <row r="253" spans="1:7" ht="33.75" customHeight="1" x14ac:dyDescent="0.2">
      <c r="A253" s="45" t="s">
        <v>255</v>
      </c>
      <c r="B253" s="86" t="s">
        <v>88</v>
      </c>
      <c r="C253" s="87"/>
      <c r="D253" s="6"/>
      <c r="F253" s="8" t="s">
        <v>270</v>
      </c>
      <c r="G253" s="18"/>
    </row>
    <row r="254" spans="1:7" ht="30" x14ac:dyDescent="0.2">
      <c r="A254" s="45" t="s">
        <v>256</v>
      </c>
      <c r="B254" s="86" t="s">
        <v>268</v>
      </c>
      <c r="C254" s="87"/>
      <c r="D254" s="6"/>
      <c r="F254" s="8" t="s">
        <v>270</v>
      </c>
      <c r="G254" s="18"/>
    </row>
    <row r="255" spans="1:7" ht="30" x14ac:dyDescent="0.2">
      <c r="A255" s="50" t="s">
        <v>283</v>
      </c>
      <c r="B255" s="86" t="s">
        <v>89</v>
      </c>
      <c r="C255" s="87"/>
      <c r="D255" s="6"/>
      <c r="F255" s="8" t="s">
        <v>270</v>
      </c>
      <c r="G255" s="23"/>
    </row>
    <row r="256" spans="1:7" x14ac:dyDescent="0.2">
      <c r="A256" s="45" t="s">
        <v>290</v>
      </c>
      <c r="B256" s="74">
        <v>460</v>
      </c>
      <c r="C256" s="90" t="s">
        <v>1</v>
      </c>
      <c r="D256" s="6" t="s">
        <v>282</v>
      </c>
      <c r="F256" s="8" t="s">
        <v>270</v>
      </c>
      <c r="G256" s="25"/>
    </row>
    <row r="257" spans="1:7" ht="17.25" customHeight="1" x14ac:dyDescent="0.2">
      <c r="A257" s="50" t="s">
        <v>291</v>
      </c>
      <c r="B257" s="46"/>
      <c r="C257" s="82"/>
      <c r="D257" s="6"/>
      <c r="E257" s="33"/>
      <c r="F257" s="8" t="s">
        <v>270</v>
      </c>
      <c r="G257" s="23"/>
    </row>
    <row r="258" spans="1:7" x14ac:dyDescent="0.2">
      <c r="A258" s="45" t="s">
        <v>269</v>
      </c>
      <c r="B258" s="74">
        <v>23407</v>
      </c>
      <c r="C258" s="90" t="s">
        <v>1</v>
      </c>
      <c r="D258" s="6"/>
      <c r="F258" s="8" t="s">
        <v>270</v>
      </c>
      <c r="G258" s="23"/>
    </row>
    <row r="259" spans="1:7" x14ac:dyDescent="0.2">
      <c r="A259" s="45"/>
      <c r="B259" s="74"/>
      <c r="C259" s="90"/>
      <c r="D259" s="6"/>
    </row>
    <row r="260" spans="1:7" ht="25.5" x14ac:dyDescent="0.2">
      <c r="A260" s="80" t="s">
        <v>258</v>
      </c>
      <c r="B260" s="91"/>
      <c r="C260" s="92"/>
      <c r="D260" s="6"/>
      <c r="F260" s="7"/>
    </row>
    <row r="261" spans="1:7" x14ac:dyDescent="0.2">
      <c r="A261" s="93" t="s">
        <v>292</v>
      </c>
      <c r="B261" s="94"/>
      <c r="C261" s="95"/>
      <c r="D261" s="4"/>
    </row>
  </sheetData>
  <mergeCells count="2">
    <mergeCell ref="A105:C105"/>
    <mergeCell ref="A1:C1"/>
  </mergeCells>
  <printOptions horizontalCentered="1"/>
  <pageMargins left="0.25" right="0.25" top="0.75" bottom="0.75" header="0.3" footer="0.3"/>
  <pageSetup scale="70" fitToHeight="0" orientation="portrait" r:id="rId1"/>
  <headerFooter differentOddEven="1">
    <oddFooter>&amp;CUpdated 6.10.21-bw</oddFooter>
  </headerFooter>
  <rowBreaks count="4" manualBreakCount="4">
    <brk id="44" max="2" man="1"/>
    <brk id="137" max="2" man="1"/>
    <brk id="198" max="2" man="1"/>
    <brk id="250"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64"/>
  <sheetViews>
    <sheetView view="pageBreakPreview" topLeftCell="A236" zoomScaleNormal="95" zoomScaleSheetLayoutView="100" workbookViewId="0">
      <selection activeCell="C236" sqref="C236"/>
    </sheetView>
  </sheetViews>
  <sheetFormatPr defaultColWidth="6.7109375" defaultRowHeight="15" x14ac:dyDescent="0.2"/>
  <cols>
    <col min="1" max="1" width="72.28515625" style="3" customWidth="1"/>
    <col min="2" max="3" width="19.85546875" style="10" customWidth="1"/>
    <col min="4" max="4" width="19.42578125" style="3" customWidth="1"/>
    <col min="5" max="5" width="2.28515625" style="8" customWidth="1"/>
    <col min="6" max="6" width="11.140625" style="3" customWidth="1"/>
    <col min="7" max="7" width="18" style="8" customWidth="1"/>
    <col min="8" max="8" width="18.28515625" style="26" hidden="1" customWidth="1"/>
    <col min="9" max="9" width="17.7109375" style="188" customWidth="1"/>
    <col min="10" max="10" width="22.42578125" style="3" customWidth="1"/>
    <col min="11" max="33" width="11.140625" style="3" customWidth="1"/>
    <col min="34" max="16384" width="6.7109375" style="3"/>
  </cols>
  <sheetData>
    <row r="1" spans="1:9" x14ac:dyDescent="0.2">
      <c r="F1" s="3" t="s">
        <v>285</v>
      </c>
    </row>
    <row r="2" spans="1:9" ht="90" customHeight="1" thickBot="1" x14ac:dyDescent="0.25">
      <c r="B2" s="241"/>
      <c r="C2" s="241"/>
      <c r="D2" s="241"/>
      <c r="E2" s="97"/>
      <c r="F2" s="8"/>
      <c r="G2" s="3" t="s">
        <v>296</v>
      </c>
    </row>
    <row r="3" spans="1:9" ht="39" thickBot="1" x14ac:dyDescent="0.25">
      <c r="A3" s="96" t="s">
        <v>182</v>
      </c>
      <c r="B3" s="9"/>
      <c r="C3" s="9"/>
      <c r="D3" s="9"/>
      <c r="E3" s="3"/>
      <c r="F3" s="9"/>
      <c r="G3" s="5">
        <v>6.5000000000000002E-2</v>
      </c>
    </row>
    <row r="4" spans="1:9" ht="15.75" thickBot="1" x14ac:dyDescent="0.25">
      <c r="A4" s="98"/>
      <c r="B4" s="191" t="s">
        <v>298</v>
      </c>
      <c r="C4" s="191" t="s">
        <v>299</v>
      </c>
      <c r="D4" s="180"/>
      <c r="E4" s="3"/>
      <c r="G4" s="3"/>
      <c r="H4" s="27"/>
    </row>
    <row r="5" spans="1:9" ht="16.5" thickBot="1" x14ac:dyDescent="0.25">
      <c r="A5" s="99" t="s">
        <v>164</v>
      </c>
      <c r="B5" s="100" t="s">
        <v>128</v>
      </c>
      <c r="C5" s="100" t="s">
        <v>128</v>
      </c>
      <c r="D5" s="100" t="s">
        <v>127</v>
      </c>
      <c r="E5" s="3"/>
      <c r="G5" s="3"/>
      <c r="H5" s="16" t="s">
        <v>128</v>
      </c>
    </row>
    <row r="6" spans="1:9" ht="15.75" thickBot="1" x14ac:dyDescent="0.25">
      <c r="A6" s="101" t="s">
        <v>0</v>
      </c>
      <c r="B6" s="102">
        <f>ROUND((I6*G$3)+I6,0)</f>
        <v>6969</v>
      </c>
      <c r="C6" s="102">
        <v>7349</v>
      </c>
      <c r="D6" s="103" t="s">
        <v>1</v>
      </c>
      <c r="E6" s="3"/>
      <c r="G6" s="3"/>
      <c r="H6" s="17">
        <v>6099</v>
      </c>
      <c r="I6" s="188">
        <v>6544</v>
      </c>
    </row>
    <row r="7" spans="1:9" ht="15.75" thickBot="1" x14ac:dyDescent="0.25">
      <c r="A7" s="101" t="s">
        <v>130</v>
      </c>
      <c r="B7" s="102">
        <f t="shared" ref="B7:B14" si="0">ROUND((I7*G$3)+I7,0)</f>
        <v>5354</v>
      </c>
      <c r="C7" s="102">
        <v>5645</v>
      </c>
      <c r="D7" s="103" t="s">
        <v>1</v>
      </c>
      <c r="E7" s="3"/>
      <c r="G7" s="3"/>
      <c r="H7" s="17">
        <v>4685</v>
      </c>
      <c r="I7" s="188">
        <v>5027</v>
      </c>
    </row>
    <row r="8" spans="1:9" ht="15.75" thickBot="1" x14ac:dyDescent="0.25">
      <c r="A8" s="101" t="s">
        <v>2</v>
      </c>
      <c r="B8" s="102">
        <f t="shared" si="0"/>
        <v>247</v>
      </c>
      <c r="C8" s="102">
        <v>261</v>
      </c>
      <c r="D8" s="103" t="s">
        <v>3</v>
      </c>
      <c r="E8" s="3"/>
      <c r="G8" s="3"/>
      <c r="H8" s="17">
        <v>216</v>
      </c>
      <c r="I8" s="188">
        <v>232</v>
      </c>
    </row>
    <row r="9" spans="1:9" ht="15.75" thickBot="1" x14ac:dyDescent="0.25">
      <c r="A9" s="101" t="s">
        <v>4</v>
      </c>
      <c r="B9" s="102">
        <f t="shared" si="0"/>
        <v>691</v>
      </c>
      <c r="C9" s="102">
        <v>729</v>
      </c>
      <c r="D9" s="103" t="s">
        <v>3</v>
      </c>
      <c r="E9" s="3"/>
      <c r="G9" s="3"/>
      <c r="H9" s="17">
        <v>605</v>
      </c>
      <c r="I9" s="188">
        <v>649</v>
      </c>
    </row>
    <row r="10" spans="1:9" ht="15.75" thickBot="1" x14ac:dyDescent="0.25">
      <c r="A10" s="101" t="s">
        <v>5</v>
      </c>
      <c r="B10" s="102">
        <f t="shared" si="0"/>
        <v>1602</v>
      </c>
      <c r="C10" s="102">
        <v>1689</v>
      </c>
      <c r="D10" s="103" t="s">
        <v>3</v>
      </c>
      <c r="E10" s="3"/>
      <c r="G10" s="3"/>
      <c r="H10" s="17">
        <v>1402</v>
      </c>
      <c r="I10" s="188">
        <v>1504</v>
      </c>
    </row>
    <row r="11" spans="1:9" ht="15.75" thickBot="1" x14ac:dyDescent="0.25">
      <c r="A11" s="101" t="s">
        <v>6</v>
      </c>
      <c r="B11" s="102">
        <f t="shared" si="0"/>
        <v>346</v>
      </c>
      <c r="C11" s="102">
        <v>365</v>
      </c>
      <c r="D11" s="103" t="s">
        <v>3</v>
      </c>
      <c r="E11" s="3"/>
      <c r="G11" s="3"/>
      <c r="H11" s="17">
        <v>303</v>
      </c>
      <c r="I11" s="188">
        <v>325</v>
      </c>
    </row>
    <row r="12" spans="1:9" ht="15.75" thickBot="1" x14ac:dyDescent="0.25">
      <c r="A12" s="101" t="s">
        <v>7</v>
      </c>
      <c r="B12" s="102">
        <f t="shared" si="0"/>
        <v>146</v>
      </c>
      <c r="C12" s="102">
        <v>154</v>
      </c>
      <c r="D12" s="103" t="s">
        <v>3</v>
      </c>
      <c r="E12" s="3"/>
      <c r="G12" s="3"/>
      <c r="H12" s="17">
        <v>128</v>
      </c>
      <c r="I12" s="188">
        <v>137</v>
      </c>
    </row>
    <row r="13" spans="1:9" ht="15.75" thickBot="1" x14ac:dyDescent="0.25">
      <c r="A13" s="101" t="s">
        <v>8</v>
      </c>
      <c r="B13" s="102">
        <f t="shared" si="0"/>
        <v>526</v>
      </c>
      <c r="C13" s="102">
        <v>555</v>
      </c>
      <c r="D13" s="103" t="s">
        <v>3</v>
      </c>
      <c r="E13" s="3"/>
      <c r="G13" s="3"/>
      <c r="H13" s="17">
        <v>460</v>
      </c>
      <c r="I13" s="188">
        <v>494</v>
      </c>
    </row>
    <row r="14" spans="1:9" ht="15.75" thickBot="1" x14ac:dyDescent="0.25">
      <c r="A14" s="101" t="s">
        <v>9</v>
      </c>
      <c r="B14" s="102">
        <f t="shared" si="0"/>
        <v>85</v>
      </c>
      <c r="C14" s="102">
        <v>90</v>
      </c>
      <c r="D14" s="103" t="s">
        <v>3</v>
      </c>
      <c r="E14" s="3"/>
      <c r="G14" s="3"/>
      <c r="H14" s="17">
        <v>75</v>
      </c>
      <c r="I14" s="188">
        <v>80</v>
      </c>
    </row>
    <row r="15" spans="1:9" ht="15.75" thickBot="1" x14ac:dyDescent="0.25">
      <c r="A15" s="105"/>
      <c r="B15" s="105"/>
      <c r="C15" s="105"/>
      <c r="D15" s="104" t="s">
        <v>125</v>
      </c>
      <c r="E15" s="3"/>
      <c r="G15" s="3"/>
      <c r="H15" s="18"/>
    </row>
    <row r="16" spans="1:9" ht="24.75" thickBot="1" x14ac:dyDescent="0.25">
      <c r="A16" s="105"/>
      <c r="B16" s="105"/>
      <c r="C16" s="105"/>
      <c r="D16" s="104" t="s">
        <v>124</v>
      </c>
      <c r="E16" s="3"/>
      <c r="G16" s="3"/>
      <c r="H16" s="18"/>
    </row>
    <row r="17" spans="1:9" ht="16.5" thickBot="1" x14ac:dyDescent="0.25">
      <c r="A17" s="99" t="s">
        <v>10</v>
      </c>
      <c r="B17" s="105"/>
      <c r="C17" s="105"/>
      <c r="D17" s="106"/>
      <c r="E17" s="3"/>
      <c r="G17" s="3"/>
      <c r="H17" s="16"/>
    </row>
    <row r="18" spans="1:9" ht="15.75" thickBot="1" x14ac:dyDescent="0.25">
      <c r="A18" s="101" t="s">
        <v>11</v>
      </c>
      <c r="B18" s="102">
        <v>96</v>
      </c>
      <c r="C18" s="102">
        <v>96</v>
      </c>
      <c r="D18" s="103" t="s">
        <v>1</v>
      </c>
      <c r="E18" s="3"/>
      <c r="G18" s="3" t="s">
        <v>266</v>
      </c>
      <c r="H18" s="17">
        <v>96</v>
      </c>
    </row>
    <row r="19" spans="1:9" ht="15.75" thickBot="1" x14ac:dyDescent="0.25">
      <c r="A19" s="101" t="s">
        <v>129</v>
      </c>
      <c r="B19" s="102">
        <v>312</v>
      </c>
      <c r="C19" s="102">
        <v>312</v>
      </c>
      <c r="D19" s="103" t="s">
        <v>12</v>
      </c>
      <c r="E19" s="3"/>
      <c r="G19" s="3" t="s">
        <v>266</v>
      </c>
      <c r="H19" s="17">
        <v>312</v>
      </c>
    </row>
    <row r="20" spans="1:9" ht="15.75" thickBot="1" x14ac:dyDescent="0.25">
      <c r="A20" s="101" t="s">
        <v>13</v>
      </c>
      <c r="B20" s="102">
        <v>691</v>
      </c>
      <c r="C20" s="102">
        <v>691</v>
      </c>
      <c r="D20" s="103" t="s">
        <v>1</v>
      </c>
      <c r="E20" s="3"/>
      <c r="G20" s="3" t="s">
        <v>266</v>
      </c>
      <c r="H20" s="17">
        <v>691</v>
      </c>
    </row>
    <row r="21" spans="1:9" ht="16.5" thickBot="1" x14ac:dyDescent="0.25">
      <c r="A21" s="99" t="s">
        <v>183</v>
      </c>
      <c r="B21" s="105"/>
      <c r="C21" s="105"/>
      <c r="D21" s="106"/>
      <c r="E21" s="3"/>
      <c r="G21" s="3"/>
      <c r="H21" s="16"/>
    </row>
    <row r="22" spans="1:9" ht="16.5" thickBot="1" x14ac:dyDescent="0.25">
      <c r="A22" s="99" t="s">
        <v>14</v>
      </c>
      <c r="B22" s="105"/>
      <c r="C22" s="105"/>
      <c r="D22" s="106"/>
      <c r="E22" s="3"/>
      <c r="G22" s="3"/>
      <c r="H22" s="19"/>
    </row>
    <row r="23" spans="1:9" ht="15.75" thickBot="1" x14ac:dyDescent="0.25">
      <c r="A23" s="101" t="s">
        <v>126</v>
      </c>
      <c r="B23" s="102">
        <f>ROUND((I23*G$3)+I23,0)</f>
        <v>6289</v>
      </c>
      <c r="C23" s="102">
        <v>6631</v>
      </c>
      <c r="D23" s="103" t="s">
        <v>1</v>
      </c>
      <c r="E23" s="3"/>
      <c r="F23" s="193"/>
      <c r="G23" s="3"/>
      <c r="H23" s="17">
        <v>5503</v>
      </c>
      <c r="I23" s="188">
        <v>5905</v>
      </c>
    </row>
    <row r="24" spans="1:9" x14ac:dyDescent="0.2">
      <c r="A24" s="107" t="s">
        <v>131</v>
      </c>
      <c r="B24" s="108">
        <f>ROUND((I24*G$3)+I24,0)</f>
        <v>4718</v>
      </c>
      <c r="C24" s="108">
        <v>4975</v>
      </c>
      <c r="D24" s="109" t="s">
        <v>1</v>
      </c>
      <c r="E24" s="3"/>
      <c r="F24" s="192"/>
      <c r="G24" s="3"/>
      <c r="H24" s="17">
        <v>4129</v>
      </c>
      <c r="I24" s="188">
        <v>4430</v>
      </c>
    </row>
    <row r="25" spans="1:9" ht="64.5" thickBot="1" x14ac:dyDescent="0.25">
      <c r="A25" s="110" t="s">
        <v>136</v>
      </c>
      <c r="B25" s="111"/>
      <c r="C25" s="111"/>
      <c r="D25" s="112"/>
      <c r="E25" s="3"/>
      <c r="F25" s="193"/>
      <c r="G25" s="3"/>
      <c r="H25" s="19"/>
    </row>
    <row r="26" spans="1:9" ht="16.5" customHeight="1" x14ac:dyDescent="0.2">
      <c r="A26" s="174" t="s">
        <v>132</v>
      </c>
      <c r="B26" s="176">
        <f>ROUND((I26*G$3)+I26,0)</f>
        <v>6289</v>
      </c>
      <c r="C26" s="190">
        <v>6631</v>
      </c>
      <c r="D26" s="175" t="s">
        <v>1</v>
      </c>
      <c r="E26" s="3"/>
      <c r="F26" s="192"/>
      <c r="G26" s="3"/>
      <c r="H26" s="17">
        <v>5503</v>
      </c>
      <c r="I26" s="188">
        <v>5905</v>
      </c>
    </row>
    <row r="27" spans="1:9" ht="64.5" thickBot="1" x14ac:dyDescent="0.25">
      <c r="A27" s="110" t="s">
        <v>135</v>
      </c>
      <c r="B27" s="111"/>
      <c r="C27" s="111"/>
      <c r="D27" s="112"/>
      <c r="E27" s="3"/>
      <c r="G27" s="3"/>
      <c r="H27" s="19"/>
    </row>
    <row r="28" spans="1:9" x14ac:dyDescent="0.2">
      <c r="A28" s="174" t="s">
        <v>133</v>
      </c>
      <c r="B28" s="176">
        <f>ROUND((I28*G$3)+I28,0)</f>
        <v>6289</v>
      </c>
      <c r="C28" s="190">
        <v>6631</v>
      </c>
      <c r="D28" s="175" t="s">
        <v>1</v>
      </c>
      <c r="E28" s="3"/>
      <c r="G28" s="3"/>
      <c r="H28" s="17">
        <v>5503</v>
      </c>
      <c r="I28" s="188">
        <v>5905</v>
      </c>
    </row>
    <row r="29" spans="1:9" ht="30" customHeight="1" thickBot="1" x14ac:dyDescent="0.25">
      <c r="A29" s="110" t="s">
        <v>134</v>
      </c>
      <c r="B29" s="111"/>
      <c r="C29" s="111"/>
      <c r="D29" s="112"/>
      <c r="E29" s="3"/>
      <c r="G29" s="3"/>
      <c r="H29" s="19"/>
    </row>
    <row r="30" spans="1:9" ht="16.5" thickBot="1" x14ac:dyDescent="0.25">
      <c r="A30" s="99" t="s">
        <v>162</v>
      </c>
      <c r="B30" s="113"/>
      <c r="C30" s="113"/>
      <c r="D30" s="114"/>
      <c r="E30" s="3"/>
      <c r="G30" s="3"/>
      <c r="H30" s="28"/>
    </row>
    <row r="31" spans="1:9" x14ac:dyDescent="0.2">
      <c r="A31" s="195" t="s">
        <v>137</v>
      </c>
      <c r="B31" s="108">
        <f>ROUND((I31*G$3)+I31,0)</f>
        <v>6919</v>
      </c>
      <c r="C31" s="108">
        <v>7296</v>
      </c>
      <c r="D31" s="109" t="s">
        <v>15</v>
      </c>
      <c r="E31" s="3"/>
      <c r="G31" s="3"/>
      <c r="H31" s="17">
        <v>6055</v>
      </c>
      <c r="I31" s="188">
        <v>6497</v>
      </c>
    </row>
    <row r="32" spans="1:9" ht="39" thickBot="1" x14ac:dyDescent="0.25">
      <c r="A32" s="110" t="s">
        <v>138</v>
      </c>
      <c r="B32" s="111"/>
      <c r="C32" s="111"/>
      <c r="D32" s="112"/>
      <c r="E32" s="3"/>
      <c r="G32" s="3"/>
      <c r="H32" s="19"/>
    </row>
    <row r="33" spans="1:9" x14ac:dyDescent="0.2">
      <c r="A33" s="196" t="s">
        <v>141</v>
      </c>
      <c r="B33" s="118">
        <v>14466</v>
      </c>
      <c r="C33" s="118">
        <v>15254</v>
      </c>
      <c r="D33" s="119" t="s">
        <v>15</v>
      </c>
      <c r="E33" s="3"/>
      <c r="G33" s="3"/>
      <c r="H33" s="17">
        <v>12659</v>
      </c>
      <c r="I33" s="188">
        <v>13583</v>
      </c>
    </row>
    <row r="34" spans="1:9" ht="51.75" thickBot="1" x14ac:dyDescent="0.25">
      <c r="A34" s="117" t="s">
        <v>140</v>
      </c>
      <c r="B34" s="118"/>
      <c r="C34" s="118"/>
      <c r="D34" s="119"/>
      <c r="E34" s="3"/>
      <c r="G34" s="3"/>
      <c r="H34" s="19"/>
    </row>
    <row r="35" spans="1:9" x14ac:dyDescent="0.2">
      <c r="A35" s="107" t="s">
        <v>142</v>
      </c>
      <c r="B35" s="108">
        <f>ROUND((I35*G$3)+I35,0)</f>
        <v>6919</v>
      </c>
      <c r="C35" s="108">
        <v>7296</v>
      </c>
      <c r="D35" s="109" t="s">
        <v>15</v>
      </c>
      <c r="E35" s="3"/>
      <c r="G35" s="3"/>
      <c r="H35" s="17">
        <v>6055</v>
      </c>
      <c r="I35" s="188">
        <v>6497</v>
      </c>
    </row>
    <row r="36" spans="1:9" ht="51.75" thickBot="1" x14ac:dyDescent="0.25">
      <c r="A36" s="117" t="s">
        <v>184</v>
      </c>
      <c r="B36" s="118"/>
      <c r="C36" s="118"/>
      <c r="D36" s="119"/>
      <c r="E36" s="3"/>
      <c r="G36" s="3"/>
      <c r="H36" s="19"/>
    </row>
    <row r="37" spans="1:9" x14ac:dyDescent="0.2">
      <c r="A37" s="195" t="s">
        <v>314</v>
      </c>
      <c r="B37" s="108">
        <f>ROUND((I37*G$3)+I37,0)</f>
        <v>16985</v>
      </c>
      <c r="C37" s="108">
        <v>17910</v>
      </c>
      <c r="D37" s="109" t="s">
        <v>15</v>
      </c>
      <c r="E37" s="3"/>
      <c r="G37" s="3"/>
      <c r="H37" s="17">
        <v>14863</v>
      </c>
      <c r="I37" s="188">
        <v>15948</v>
      </c>
    </row>
    <row r="38" spans="1:9" ht="94.15" customHeight="1" thickBot="1" x14ac:dyDescent="0.25">
      <c r="A38" s="117" t="s">
        <v>315</v>
      </c>
      <c r="B38" s="118"/>
      <c r="C38" s="118"/>
      <c r="D38" s="119"/>
      <c r="E38" s="3"/>
      <c r="G38" s="3"/>
      <c r="H38" s="20"/>
    </row>
    <row r="39" spans="1:9" x14ac:dyDescent="0.2">
      <c r="A39" s="195" t="s">
        <v>145</v>
      </c>
      <c r="B39" s="108">
        <f>ROUND((I39*G$3)+I39,0)</f>
        <v>29564</v>
      </c>
      <c r="C39" s="108">
        <v>31174</v>
      </c>
      <c r="D39" s="109" t="s">
        <v>15</v>
      </c>
      <c r="E39" s="3"/>
      <c r="G39" s="3"/>
      <c r="H39" s="17">
        <v>25871</v>
      </c>
      <c r="I39" s="188">
        <v>27760</v>
      </c>
    </row>
    <row r="40" spans="1:9" ht="64.5" thickBot="1" x14ac:dyDescent="0.25">
      <c r="A40" s="110" t="s">
        <v>149</v>
      </c>
      <c r="B40" s="111"/>
      <c r="C40" s="111"/>
      <c r="D40" s="112"/>
      <c r="E40" s="3"/>
      <c r="G40" s="3"/>
      <c r="H40" s="20"/>
    </row>
    <row r="41" spans="1:9" x14ac:dyDescent="0.2">
      <c r="A41" s="195" t="s">
        <v>146</v>
      </c>
      <c r="B41" s="108">
        <f>ROUND((I41*G$3)+I41,0)</f>
        <v>6289</v>
      </c>
      <c r="C41" s="108">
        <v>6631</v>
      </c>
      <c r="D41" s="109" t="s">
        <v>15</v>
      </c>
      <c r="E41" s="3"/>
      <c r="G41" s="3"/>
      <c r="H41" s="17">
        <v>5503</v>
      </c>
      <c r="I41" s="188">
        <v>5905</v>
      </c>
    </row>
    <row r="42" spans="1:9" ht="39" thickBot="1" x14ac:dyDescent="0.25">
      <c r="A42" s="117" t="s">
        <v>147</v>
      </c>
      <c r="B42" s="118"/>
      <c r="C42" s="118"/>
      <c r="D42" s="119"/>
      <c r="E42" s="3"/>
      <c r="G42" s="3"/>
      <c r="H42" s="21"/>
    </row>
    <row r="43" spans="1:9" x14ac:dyDescent="0.2">
      <c r="A43" s="107" t="s">
        <v>148</v>
      </c>
      <c r="B43" s="108">
        <f>ROUND((I43*G$3)+I43,0)</f>
        <v>4403</v>
      </c>
      <c r="C43" s="108">
        <v>4642</v>
      </c>
      <c r="D43" s="109" t="s">
        <v>15</v>
      </c>
      <c r="E43" s="3"/>
      <c r="G43" s="3"/>
      <c r="H43" s="17">
        <v>3853</v>
      </c>
      <c r="I43" s="188">
        <v>4134</v>
      </c>
    </row>
    <row r="44" spans="1:9" ht="45" customHeight="1" thickBot="1" x14ac:dyDescent="0.25">
      <c r="A44" s="110" t="s">
        <v>150</v>
      </c>
      <c r="B44" s="111"/>
      <c r="C44" s="111"/>
      <c r="D44" s="112"/>
      <c r="E44" s="3"/>
      <c r="G44" s="3"/>
      <c r="H44" s="20"/>
    </row>
    <row r="45" spans="1:9" x14ac:dyDescent="0.2">
      <c r="A45" s="123" t="s">
        <v>152</v>
      </c>
      <c r="B45" s="118">
        <f>ROUND((I45*G$3)+I45,0)</f>
        <v>7550</v>
      </c>
      <c r="C45" s="118">
        <v>7961</v>
      </c>
      <c r="D45" s="119" t="s">
        <v>15</v>
      </c>
      <c r="E45" s="3"/>
      <c r="G45" s="3"/>
      <c r="H45" s="17">
        <v>6607</v>
      </c>
      <c r="I45" s="188">
        <v>7089</v>
      </c>
    </row>
    <row r="46" spans="1:9" ht="30" customHeight="1" x14ac:dyDescent="0.2">
      <c r="A46" s="179" t="s">
        <v>151</v>
      </c>
      <c r="B46" s="118"/>
      <c r="C46" s="118"/>
      <c r="D46" s="119"/>
      <c r="E46" s="3"/>
      <c r="G46" s="3"/>
      <c r="H46" s="20"/>
    </row>
    <row r="47" spans="1:9" ht="13.15" customHeight="1" thickBot="1" x14ac:dyDescent="0.25">
      <c r="A47" s="110"/>
      <c r="B47" s="111"/>
      <c r="C47" s="111"/>
      <c r="D47" s="112"/>
      <c r="E47" s="3"/>
      <c r="G47" s="3"/>
      <c r="H47" s="20"/>
    </row>
    <row r="48" spans="1:9" x14ac:dyDescent="0.2">
      <c r="A48" s="107" t="s">
        <v>185</v>
      </c>
      <c r="B48" s="108">
        <f>ROUND((I48*G$3)+I48,0)</f>
        <v>6292</v>
      </c>
      <c r="C48" s="108">
        <v>6635</v>
      </c>
      <c r="D48" s="109" t="s">
        <v>15</v>
      </c>
      <c r="E48" s="3"/>
      <c r="G48" s="3"/>
      <c r="H48" s="17">
        <v>5506</v>
      </c>
      <c r="I48" s="188">
        <v>5908</v>
      </c>
    </row>
    <row r="49" spans="1:9" ht="51.75" thickBot="1" x14ac:dyDescent="0.25">
      <c r="A49" s="117" t="s">
        <v>123</v>
      </c>
      <c r="B49" s="118"/>
      <c r="C49" s="118"/>
      <c r="D49" s="119"/>
      <c r="E49" s="3"/>
      <c r="G49" s="3"/>
      <c r="H49" s="20"/>
    </row>
    <row r="50" spans="1:9" x14ac:dyDescent="0.2">
      <c r="A50" s="197" t="s">
        <v>153</v>
      </c>
      <c r="B50" s="108">
        <f>ROUND((I50*G$3)+I50,0)</f>
        <v>8703</v>
      </c>
      <c r="C50" s="108">
        <v>9177</v>
      </c>
      <c r="D50" s="109" t="s">
        <v>15</v>
      </c>
      <c r="E50" s="3"/>
      <c r="G50" s="3"/>
      <c r="H50" s="17">
        <v>7616</v>
      </c>
      <c r="I50" s="188">
        <v>8172</v>
      </c>
    </row>
    <row r="51" spans="1:9" ht="39" thickBot="1" x14ac:dyDescent="0.25">
      <c r="A51" s="117" t="s">
        <v>154</v>
      </c>
      <c r="B51" s="118"/>
      <c r="C51" s="118"/>
      <c r="D51" s="119"/>
      <c r="E51" s="3"/>
      <c r="G51" s="3"/>
      <c r="H51" s="20"/>
    </row>
    <row r="52" spans="1:9" x14ac:dyDescent="0.2">
      <c r="A52" s="195" t="s">
        <v>155</v>
      </c>
      <c r="B52" s="108">
        <f>ROUND((I52*G$3)+I52,0)</f>
        <v>18241</v>
      </c>
      <c r="C52" s="108">
        <v>19235</v>
      </c>
      <c r="D52" s="109" t="s">
        <v>15</v>
      </c>
      <c r="E52" s="3"/>
      <c r="G52" s="3"/>
      <c r="H52" s="17">
        <v>15963</v>
      </c>
      <c r="I52" s="188">
        <v>17128</v>
      </c>
    </row>
    <row r="53" spans="1:9" ht="102.75" thickBot="1" x14ac:dyDescent="0.25">
      <c r="A53" s="117" t="s">
        <v>156</v>
      </c>
      <c r="B53" s="118"/>
      <c r="C53" s="118"/>
      <c r="D53" s="119"/>
      <c r="E53" s="3"/>
      <c r="G53" s="3"/>
      <c r="H53" s="20"/>
    </row>
    <row r="54" spans="1:9" x14ac:dyDescent="0.2">
      <c r="A54" s="195" t="s">
        <v>157</v>
      </c>
      <c r="B54" s="108">
        <f>ROUND((I54*G$3)+I54,0)</f>
        <v>18241</v>
      </c>
      <c r="C54" s="108">
        <v>19235</v>
      </c>
      <c r="D54" s="109" t="s">
        <v>15</v>
      </c>
      <c r="E54" s="3"/>
      <c r="G54" s="3"/>
      <c r="H54" s="17">
        <v>15963</v>
      </c>
      <c r="I54" s="188">
        <v>17128</v>
      </c>
    </row>
    <row r="55" spans="1:9" ht="51.75" thickBot="1" x14ac:dyDescent="0.25">
      <c r="A55" s="117" t="s">
        <v>158</v>
      </c>
      <c r="B55" s="118"/>
      <c r="C55" s="118"/>
      <c r="D55" s="119"/>
      <c r="E55" s="3"/>
      <c r="G55" s="3"/>
      <c r="H55" s="20"/>
    </row>
    <row r="56" spans="1:9" x14ac:dyDescent="0.2">
      <c r="A56" s="195" t="s">
        <v>159</v>
      </c>
      <c r="B56" s="108">
        <f>ROUND((I56*G$3)+I56,0)</f>
        <v>16354</v>
      </c>
      <c r="C56" s="108">
        <v>17245</v>
      </c>
      <c r="D56" s="109" t="s">
        <v>15</v>
      </c>
      <c r="E56" s="3"/>
      <c r="G56" s="3"/>
      <c r="H56" s="17">
        <v>14311</v>
      </c>
      <c r="I56" s="188">
        <v>15356</v>
      </c>
    </row>
    <row r="57" spans="1:9" ht="51.75" thickBot="1" x14ac:dyDescent="0.25">
      <c r="A57" s="117" t="s">
        <v>160</v>
      </c>
      <c r="B57" s="118"/>
      <c r="C57" s="118"/>
      <c r="D57" s="119"/>
      <c r="E57" s="3"/>
      <c r="G57" s="3"/>
      <c r="H57" s="20"/>
    </row>
    <row r="58" spans="1:9" x14ac:dyDescent="0.2">
      <c r="A58" s="195" t="s">
        <v>186</v>
      </c>
      <c r="B58" s="108">
        <f>ROUND((I58*G$3)+I58,0)</f>
        <v>6289</v>
      </c>
      <c r="C58" s="108">
        <v>6631</v>
      </c>
      <c r="D58" s="109" t="s">
        <v>15</v>
      </c>
      <c r="E58" s="3"/>
      <c r="G58" s="3"/>
      <c r="H58" s="17">
        <v>5503</v>
      </c>
      <c r="I58" s="188">
        <v>5905</v>
      </c>
    </row>
    <row r="59" spans="1:9" ht="26.25" thickBot="1" x14ac:dyDescent="0.25">
      <c r="A59" s="110" t="s">
        <v>16</v>
      </c>
      <c r="B59" s="111"/>
      <c r="C59" s="111"/>
      <c r="D59" s="112"/>
      <c r="E59" s="3"/>
      <c r="G59" s="3"/>
      <c r="H59" s="20"/>
    </row>
    <row r="60" spans="1:9" ht="16.5" thickBot="1" x14ac:dyDescent="0.25">
      <c r="A60" s="99" t="s">
        <v>163</v>
      </c>
      <c r="B60" s="113"/>
      <c r="C60" s="113"/>
      <c r="D60" s="114"/>
      <c r="E60" s="3"/>
      <c r="G60" s="3"/>
      <c r="H60" s="22"/>
    </row>
    <row r="61" spans="1:9" ht="26.25" thickBot="1" x14ac:dyDescent="0.25">
      <c r="A61" s="125" t="s">
        <v>284</v>
      </c>
      <c r="B61" s="126"/>
      <c r="C61" s="126"/>
      <c r="D61" s="127"/>
      <c r="E61" s="3"/>
      <c r="G61" s="3"/>
      <c r="H61" s="20"/>
    </row>
    <row r="62" spans="1:9" x14ac:dyDescent="0.2">
      <c r="A62" s="194" t="s">
        <v>187</v>
      </c>
      <c r="B62" s="118">
        <f>ROUND((I62*G$3)+I62,0)</f>
        <v>3773</v>
      </c>
      <c r="C62" s="118">
        <v>3979</v>
      </c>
      <c r="D62" s="119" t="s">
        <v>15</v>
      </c>
      <c r="E62" s="3"/>
      <c r="G62" s="3"/>
      <c r="H62" s="17">
        <v>3302</v>
      </c>
      <c r="I62" s="188">
        <v>3543</v>
      </c>
    </row>
    <row r="63" spans="1:9" ht="90" thickBot="1" x14ac:dyDescent="0.25">
      <c r="A63" s="110" t="s">
        <v>161</v>
      </c>
      <c r="B63" s="111"/>
      <c r="C63" s="111"/>
      <c r="D63" s="112"/>
      <c r="E63" s="3"/>
      <c r="G63" s="3"/>
      <c r="H63" s="20"/>
    </row>
    <row r="64" spans="1:9" ht="30" x14ac:dyDescent="0.2">
      <c r="A64" s="194" t="s">
        <v>175</v>
      </c>
      <c r="B64" s="118">
        <f>ROUND((I64*G$3)+I64,0)</f>
        <v>3773</v>
      </c>
      <c r="C64" s="118">
        <v>3979</v>
      </c>
      <c r="D64" s="119" t="s">
        <v>15</v>
      </c>
      <c r="E64" s="3"/>
      <c r="G64" s="3"/>
      <c r="H64" s="17">
        <v>3302</v>
      </c>
      <c r="I64" s="188">
        <v>3543</v>
      </c>
    </row>
    <row r="65" spans="1:9" ht="64.5" thickBot="1" x14ac:dyDescent="0.25">
      <c r="A65" s="117" t="s">
        <v>174</v>
      </c>
      <c r="B65" s="115"/>
      <c r="C65" s="115"/>
      <c r="D65" s="116"/>
      <c r="E65" s="3"/>
      <c r="G65" s="3"/>
      <c r="H65" s="20"/>
    </row>
    <row r="66" spans="1:9" x14ac:dyDescent="0.2">
      <c r="A66" s="197" t="s">
        <v>172</v>
      </c>
      <c r="B66" s="120">
        <f>ROUND((I66*G$3)+I66,0)</f>
        <v>12581</v>
      </c>
      <c r="C66" s="120">
        <v>13266</v>
      </c>
      <c r="D66" s="121" t="s">
        <v>15</v>
      </c>
      <c r="E66" s="3"/>
      <c r="G66" s="3"/>
      <c r="H66" s="17">
        <v>11009</v>
      </c>
      <c r="I66" s="188">
        <v>11813</v>
      </c>
    </row>
    <row r="67" spans="1:9" ht="64.5" thickBot="1" x14ac:dyDescent="0.25">
      <c r="A67" s="117" t="s">
        <v>173</v>
      </c>
      <c r="B67" s="118"/>
      <c r="C67" s="118"/>
      <c r="D67" s="119"/>
      <c r="E67" s="3"/>
      <c r="G67" s="3"/>
      <c r="H67" s="22"/>
    </row>
    <row r="68" spans="1:9" x14ac:dyDescent="0.2">
      <c r="A68" s="197" t="s">
        <v>171</v>
      </c>
      <c r="B68" s="108">
        <f>ROUND((I68*G$3)+I68,0)</f>
        <v>8806</v>
      </c>
      <c r="C68" s="108">
        <v>9286</v>
      </c>
      <c r="D68" s="109" t="s">
        <v>15</v>
      </c>
      <c r="E68" s="3"/>
      <c r="G68" s="3"/>
      <c r="H68" s="17">
        <v>7706</v>
      </c>
      <c r="I68" s="188">
        <v>8269</v>
      </c>
    </row>
    <row r="69" spans="1:9" ht="51.75" thickBot="1" x14ac:dyDescent="0.25">
      <c r="A69" s="110" t="s">
        <v>170</v>
      </c>
      <c r="B69" s="111"/>
      <c r="C69" s="111"/>
      <c r="D69" s="112"/>
      <c r="E69" s="3"/>
      <c r="G69" s="3"/>
      <c r="H69" s="22"/>
    </row>
    <row r="70" spans="1:9" ht="30" x14ac:dyDescent="0.2">
      <c r="A70" s="194" t="s">
        <v>176</v>
      </c>
      <c r="B70" s="118">
        <f>ROUND((I70*G$3)+I70,0)</f>
        <v>16985</v>
      </c>
      <c r="C70" s="118">
        <v>17910</v>
      </c>
      <c r="D70" s="119" t="s">
        <v>15</v>
      </c>
      <c r="E70" s="3"/>
      <c r="G70" s="3"/>
      <c r="H70" s="17">
        <v>14863</v>
      </c>
      <c r="I70" s="188">
        <v>15948</v>
      </c>
    </row>
    <row r="71" spans="1:9" ht="77.25" thickBot="1" x14ac:dyDescent="0.25">
      <c r="A71" s="117" t="s">
        <v>18</v>
      </c>
      <c r="B71" s="118"/>
      <c r="C71" s="118"/>
      <c r="D71" s="119"/>
      <c r="E71" s="3"/>
      <c r="G71" s="3"/>
      <c r="H71" s="22"/>
    </row>
    <row r="72" spans="1:9" x14ac:dyDescent="0.2">
      <c r="A72" s="197" t="s">
        <v>90</v>
      </c>
      <c r="B72" s="108">
        <f>ROUND((I72*G$3)+I72,0)</f>
        <v>36483</v>
      </c>
      <c r="C72" s="108">
        <v>38469</v>
      </c>
      <c r="D72" s="109" t="s">
        <v>15</v>
      </c>
      <c r="E72" s="3"/>
      <c r="G72" s="3"/>
      <c r="H72" s="17">
        <v>31925</v>
      </c>
      <c r="I72" s="188">
        <v>34256</v>
      </c>
    </row>
    <row r="73" spans="1:9" ht="39" thickBot="1" x14ac:dyDescent="0.25">
      <c r="A73" s="110" t="s">
        <v>165</v>
      </c>
      <c r="B73" s="111"/>
      <c r="C73" s="111"/>
      <c r="D73" s="112"/>
      <c r="E73" s="3"/>
      <c r="G73" s="3"/>
      <c r="H73" s="22"/>
    </row>
    <row r="74" spans="1:9" ht="30" x14ac:dyDescent="0.2">
      <c r="A74" s="194" t="s">
        <v>91</v>
      </c>
      <c r="B74" s="118">
        <f>ROUND((I74*G$3)+I74,0)</f>
        <v>22646</v>
      </c>
      <c r="C74" s="118">
        <v>23879</v>
      </c>
      <c r="D74" s="119" t="s">
        <v>15</v>
      </c>
      <c r="E74" s="3"/>
      <c r="G74" s="3"/>
      <c r="H74" s="17">
        <v>19817</v>
      </c>
      <c r="I74" s="188">
        <v>21264</v>
      </c>
    </row>
    <row r="75" spans="1:9" ht="104.25" thickBot="1" x14ac:dyDescent="0.25">
      <c r="A75" s="110" t="s">
        <v>166</v>
      </c>
      <c r="B75" s="111"/>
      <c r="C75" s="111"/>
      <c r="D75" s="112"/>
      <c r="E75" s="3"/>
      <c r="G75" s="3"/>
      <c r="H75" s="22"/>
    </row>
    <row r="76" spans="1:9" x14ac:dyDescent="0.2">
      <c r="A76" s="197" t="s">
        <v>169</v>
      </c>
      <c r="B76" s="108">
        <f>ROUND((I76*G$3)+I76,0)</f>
        <v>27047</v>
      </c>
      <c r="C76" s="108">
        <v>28520</v>
      </c>
      <c r="D76" s="109" t="s">
        <v>15</v>
      </c>
      <c r="E76" s="3"/>
      <c r="G76" s="3"/>
      <c r="H76" s="17">
        <v>23668</v>
      </c>
      <c r="I76" s="188">
        <v>25396</v>
      </c>
    </row>
    <row r="77" spans="1:9" ht="90" thickBot="1" x14ac:dyDescent="0.25">
      <c r="A77" s="110" t="s">
        <v>168</v>
      </c>
      <c r="B77" s="111"/>
      <c r="C77" s="111"/>
      <c r="D77" s="112"/>
      <c r="E77" s="3"/>
      <c r="G77" s="3"/>
      <c r="H77" s="22"/>
    </row>
    <row r="78" spans="1:9" ht="30" x14ac:dyDescent="0.2">
      <c r="A78" s="194" t="s">
        <v>19</v>
      </c>
      <c r="B78" s="118">
        <f>ROUND((I78*G$3)+I78,0)</f>
        <v>11322</v>
      </c>
      <c r="C78" s="118">
        <v>11939</v>
      </c>
      <c r="D78" s="119" t="s">
        <v>15</v>
      </c>
      <c r="E78" s="3"/>
      <c r="G78" s="3"/>
      <c r="H78" s="17">
        <v>9908</v>
      </c>
      <c r="I78" s="188">
        <v>10631</v>
      </c>
    </row>
    <row r="79" spans="1:9" ht="51.75" thickBot="1" x14ac:dyDescent="0.25">
      <c r="A79" s="110" t="s">
        <v>188</v>
      </c>
      <c r="B79" s="111"/>
      <c r="C79" s="111"/>
      <c r="D79" s="112"/>
      <c r="E79" s="3"/>
      <c r="G79" s="3"/>
      <c r="H79" s="22"/>
    </row>
    <row r="80" spans="1:9" x14ac:dyDescent="0.2">
      <c r="A80" s="194" t="s">
        <v>189</v>
      </c>
      <c r="B80" s="118">
        <f>ROUND((I80*G$3)+I80,0)</f>
        <v>4403</v>
      </c>
      <c r="C80" s="118">
        <v>4642</v>
      </c>
      <c r="D80" s="119" t="s">
        <v>15</v>
      </c>
      <c r="E80" s="3"/>
      <c r="G80" s="3"/>
      <c r="H80" s="17">
        <v>3853</v>
      </c>
      <c r="I80" s="188">
        <v>4134</v>
      </c>
    </row>
    <row r="81" spans="1:9" ht="39" thickBot="1" x14ac:dyDescent="0.25">
      <c r="A81" s="110" t="s">
        <v>167</v>
      </c>
      <c r="B81" s="111"/>
      <c r="C81" s="111"/>
      <c r="D81" s="112"/>
      <c r="E81" s="3"/>
      <c r="G81" s="3"/>
      <c r="H81" s="22"/>
    </row>
    <row r="82" spans="1:9" x14ac:dyDescent="0.2">
      <c r="A82" s="197" t="s">
        <v>177</v>
      </c>
      <c r="B82" s="108">
        <f>ROUND((I82*G$3)+I82,0)</f>
        <v>20130</v>
      </c>
      <c r="C82" s="108">
        <v>21226</v>
      </c>
      <c r="D82" s="109" t="s">
        <v>15</v>
      </c>
      <c r="E82" s="3"/>
      <c r="G82" s="3"/>
      <c r="H82" s="17">
        <v>17615</v>
      </c>
      <c r="I82" s="188">
        <v>18901</v>
      </c>
    </row>
    <row r="83" spans="1:9" ht="39" thickBot="1" x14ac:dyDescent="0.25">
      <c r="A83" s="110" t="s">
        <v>190</v>
      </c>
      <c r="B83" s="111"/>
      <c r="C83" s="111"/>
      <c r="D83" s="112"/>
      <c r="E83" s="3"/>
      <c r="G83" s="3"/>
      <c r="H83" s="22"/>
    </row>
    <row r="84" spans="1:9" x14ac:dyDescent="0.2">
      <c r="A84" s="197" t="s">
        <v>178</v>
      </c>
      <c r="B84" s="108">
        <f>ROUND((I84*G$3)+I84,0)</f>
        <v>27675</v>
      </c>
      <c r="C84" s="108">
        <v>29182</v>
      </c>
      <c r="D84" s="109" t="s">
        <v>15</v>
      </c>
      <c r="E84" s="3"/>
      <c r="G84" s="3"/>
      <c r="H84" s="17">
        <v>24218</v>
      </c>
      <c r="I84" s="188">
        <v>25986</v>
      </c>
    </row>
    <row r="85" spans="1:9" ht="26.25" thickBot="1" x14ac:dyDescent="0.25">
      <c r="A85" s="110" t="s">
        <v>181</v>
      </c>
      <c r="B85" s="111"/>
      <c r="C85" s="111"/>
      <c r="D85" s="112"/>
      <c r="E85" s="3"/>
      <c r="G85" s="3"/>
      <c r="H85" s="22"/>
    </row>
    <row r="86" spans="1:9" ht="21" customHeight="1" x14ac:dyDescent="0.2">
      <c r="A86" s="171"/>
      <c r="B86" s="172"/>
      <c r="C86" s="172"/>
      <c r="D86" s="173"/>
      <c r="E86" s="3"/>
      <c r="G86" s="3"/>
      <c r="H86" s="22"/>
    </row>
    <row r="87" spans="1:9" ht="9" customHeight="1" thickBot="1" x14ac:dyDescent="0.25">
      <c r="A87" s="169"/>
      <c r="B87" s="145"/>
      <c r="C87" s="145"/>
      <c r="D87" s="170"/>
      <c r="E87" s="3"/>
      <c r="G87" s="3"/>
      <c r="H87" s="22"/>
    </row>
    <row r="88" spans="1:9" x14ac:dyDescent="0.2">
      <c r="A88" s="194" t="s">
        <v>179</v>
      </c>
      <c r="B88" s="118">
        <f>ROUND((I88*G$3)+I88,0)</f>
        <v>9435</v>
      </c>
      <c r="C88" s="118">
        <v>9949</v>
      </c>
      <c r="D88" s="119" t="s">
        <v>15</v>
      </c>
      <c r="E88" s="3"/>
      <c r="G88" s="3"/>
      <c r="H88" s="17">
        <v>8256</v>
      </c>
      <c r="I88" s="188">
        <v>8859</v>
      </c>
    </row>
    <row r="89" spans="1:9" ht="90" thickBot="1" x14ac:dyDescent="0.25">
      <c r="A89" s="110" t="s">
        <v>191</v>
      </c>
      <c r="B89" s="111"/>
      <c r="C89" s="111"/>
      <c r="D89" s="112"/>
      <c r="E89" s="3"/>
      <c r="G89" s="3"/>
      <c r="H89" s="22"/>
    </row>
    <row r="90" spans="1:9" x14ac:dyDescent="0.2">
      <c r="A90" s="197" t="s">
        <v>192</v>
      </c>
      <c r="B90" s="108">
        <f>ROUND((I90*G$3)+I90,0)</f>
        <v>6289</v>
      </c>
      <c r="C90" s="108">
        <v>6631</v>
      </c>
      <c r="D90" s="109" t="s">
        <v>15</v>
      </c>
      <c r="E90" s="3"/>
      <c r="G90" s="3"/>
      <c r="H90" s="17">
        <v>5503</v>
      </c>
      <c r="I90" s="188">
        <v>5905</v>
      </c>
    </row>
    <row r="91" spans="1:9" ht="26.25" thickBot="1" x14ac:dyDescent="0.25">
      <c r="A91" s="110" t="s">
        <v>20</v>
      </c>
      <c r="B91" s="111"/>
      <c r="C91" s="111"/>
      <c r="D91" s="112"/>
      <c r="E91" s="3"/>
      <c r="G91" s="3"/>
      <c r="H91" s="24"/>
    </row>
    <row r="92" spans="1:9" ht="16.5" thickBot="1" x14ac:dyDescent="0.25">
      <c r="A92" s="99" t="s">
        <v>21</v>
      </c>
      <c r="B92" s="129"/>
      <c r="C92" s="129"/>
      <c r="D92" s="130"/>
      <c r="E92" s="3"/>
      <c r="G92" s="3"/>
      <c r="H92" s="18"/>
    </row>
    <row r="93" spans="1:9" ht="16.5" thickBot="1" x14ac:dyDescent="0.25">
      <c r="A93" s="128" t="s">
        <v>125</v>
      </c>
      <c r="B93" s="129"/>
      <c r="C93" s="129"/>
      <c r="D93" s="129"/>
      <c r="E93" s="3"/>
      <c r="G93" s="3"/>
      <c r="H93" s="18"/>
    </row>
    <row r="94" spans="1:9" ht="16.5" thickBot="1" x14ac:dyDescent="0.25">
      <c r="A94" s="124" t="s">
        <v>180</v>
      </c>
      <c r="B94" s="129"/>
      <c r="C94" s="129"/>
      <c r="D94" s="129"/>
      <c r="E94" s="3"/>
      <c r="G94" s="3"/>
      <c r="H94" s="18"/>
    </row>
    <row r="95" spans="1:9" ht="16.5" thickBot="1" x14ac:dyDescent="0.25">
      <c r="A95" s="131" t="s">
        <v>219</v>
      </c>
      <c r="B95" s="129"/>
      <c r="C95" s="129"/>
      <c r="D95" s="129"/>
      <c r="E95" s="3"/>
      <c r="G95" s="3"/>
      <c r="H95" s="18"/>
    </row>
    <row r="96" spans="1:9" ht="16.5" thickBot="1" x14ac:dyDescent="0.25">
      <c r="A96" s="99" t="s">
        <v>311</v>
      </c>
      <c r="B96" s="132" t="s">
        <v>22</v>
      </c>
      <c r="C96" s="132" t="s">
        <v>22</v>
      </c>
      <c r="D96" s="134" t="s">
        <v>300</v>
      </c>
      <c r="E96" s="3"/>
      <c r="F96" s="3" t="s">
        <v>272</v>
      </c>
      <c r="G96" s="2"/>
      <c r="H96" s="18"/>
    </row>
    <row r="97" spans="1:9" ht="15.75" thickBot="1" x14ac:dyDescent="0.25">
      <c r="A97" s="138" t="s">
        <v>301</v>
      </c>
      <c r="B97" s="102">
        <f>ROUND((I97*G$3)+I97,0)</f>
        <v>10971</v>
      </c>
      <c r="C97" s="102">
        <v>11492</v>
      </c>
      <c r="D97" s="139">
        <v>312</v>
      </c>
      <c r="E97" s="3"/>
      <c r="F97" s="3">
        <v>312</v>
      </c>
      <c r="G97" s="2"/>
      <c r="H97" s="30">
        <v>9600</v>
      </c>
      <c r="I97" s="188">
        <v>10301</v>
      </c>
    </row>
    <row r="98" spans="1:9" ht="15.75" thickBot="1" x14ac:dyDescent="0.25">
      <c r="A98" s="138" t="s">
        <v>302</v>
      </c>
      <c r="B98" s="102">
        <f t="shared" ref="B98:B106" si="1">ROUND((I98*G$3)+I98,0)</f>
        <v>16455</v>
      </c>
      <c r="C98" s="102">
        <v>17238</v>
      </c>
      <c r="D98" s="139">
        <v>364</v>
      </c>
      <c r="E98" s="3"/>
      <c r="F98" s="3">
        <v>364</v>
      </c>
      <c r="G98" s="2"/>
      <c r="H98" s="31">
        <v>14400</v>
      </c>
      <c r="I98" s="188">
        <v>15451</v>
      </c>
    </row>
    <row r="99" spans="1:9" ht="15.75" thickBot="1" x14ac:dyDescent="0.25">
      <c r="A99" s="138" t="s">
        <v>303</v>
      </c>
      <c r="B99" s="102">
        <f t="shared" si="1"/>
        <v>27426</v>
      </c>
      <c r="C99" s="102">
        <v>28731</v>
      </c>
      <c r="D99" s="139">
        <v>395</v>
      </c>
      <c r="E99" s="3"/>
      <c r="F99" s="3">
        <v>395</v>
      </c>
      <c r="G99" s="2"/>
      <c r="H99" s="32">
        <v>24000</v>
      </c>
      <c r="I99" s="188">
        <v>25752</v>
      </c>
    </row>
    <row r="100" spans="1:9" ht="15.75" thickBot="1" x14ac:dyDescent="0.25">
      <c r="A100" s="138" t="s">
        <v>304</v>
      </c>
      <c r="B100" s="102">
        <f t="shared" si="1"/>
        <v>54851</v>
      </c>
      <c r="C100" s="102">
        <v>57460</v>
      </c>
      <c r="D100" s="139">
        <v>676</v>
      </c>
      <c r="E100" s="3"/>
      <c r="F100" s="3">
        <v>676</v>
      </c>
      <c r="G100" s="2"/>
      <c r="H100" s="32">
        <v>47999</v>
      </c>
      <c r="I100" s="188">
        <v>51503</v>
      </c>
    </row>
    <row r="101" spans="1:9" ht="15.75" thickBot="1" x14ac:dyDescent="0.25">
      <c r="A101" s="138" t="s">
        <v>305</v>
      </c>
      <c r="B101" s="102">
        <f t="shared" si="1"/>
        <v>87761</v>
      </c>
      <c r="C101" s="102">
        <v>91936</v>
      </c>
      <c r="D101" s="139">
        <v>859</v>
      </c>
      <c r="E101" s="3"/>
      <c r="F101" s="3">
        <v>859</v>
      </c>
      <c r="G101" s="2"/>
      <c r="H101" s="32">
        <v>76799</v>
      </c>
      <c r="I101" s="188">
        <v>82405</v>
      </c>
    </row>
    <row r="102" spans="1:9" ht="15.75" thickBot="1" x14ac:dyDescent="0.25">
      <c r="A102" s="138" t="s">
        <v>306</v>
      </c>
      <c r="B102" s="102">
        <f t="shared" si="1"/>
        <v>175524</v>
      </c>
      <c r="C102" s="102">
        <v>183873</v>
      </c>
      <c r="D102" s="139">
        <v>2378</v>
      </c>
      <c r="E102" s="3"/>
      <c r="F102" s="3">
        <v>2378</v>
      </c>
      <c r="G102" s="2"/>
      <c r="H102" s="32">
        <v>153598</v>
      </c>
      <c r="I102" s="188">
        <v>164811</v>
      </c>
    </row>
    <row r="103" spans="1:9" ht="15.75" thickBot="1" x14ac:dyDescent="0.25">
      <c r="A103" s="138" t="s">
        <v>307</v>
      </c>
      <c r="B103" s="102">
        <f t="shared" si="1"/>
        <v>274255</v>
      </c>
      <c r="C103" s="102">
        <v>287301</v>
      </c>
      <c r="D103" s="139">
        <v>3600</v>
      </c>
      <c r="E103" s="3"/>
      <c r="F103" s="3">
        <v>3600</v>
      </c>
      <c r="G103" s="2"/>
      <c r="H103" s="32">
        <v>239996</v>
      </c>
      <c r="I103" s="188">
        <v>257516</v>
      </c>
    </row>
    <row r="104" spans="1:9" ht="15.75" thickBot="1" x14ac:dyDescent="0.25">
      <c r="A104" s="138" t="s">
        <v>308</v>
      </c>
      <c r="B104" s="102">
        <f t="shared" si="1"/>
        <v>548509</v>
      </c>
      <c r="C104" s="102">
        <v>574601</v>
      </c>
      <c r="D104" s="139">
        <v>6432</v>
      </c>
      <c r="E104" s="3"/>
      <c r="F104" s="3">
        <v>6432</v>
      </c>
      <c r="G104" s="2"/>
      <c r="H104" s="32">
        <v>479993</v>
      </c>
      <c r="I104" s="188">
        <v>515032</v>
      </c>
    </row>
    <row r="105" spans="1:9" ht="15.75" thickBot="1" x14ac:dyDescent="0.25">
      <c r="A105" s="138" t="s">
        <v>309</v>
      </c>
      <c r="B105" s="102">
        <f t="shared" si="1"/>
        <v>877615</v>
      </c>
      <c r="C105" s="102">
        <v>919363</v>
      </c>
      <c r="D105" s="139">
        <v>10258</v>
      </c>
      <c r="E105" s="3"/>
      <c r="F105" s="3">
        <v>10258</v>
      </c>
      <c r="G105" s="2"/>
      <c r="H105" s="32">
        <v>767989</v>
      </c>
      <c r="I105" s="188">
        <v>824052</v>
      </c>
    </row>
    <row r="106" spans="1:9" ht="15.75" thickBot="1" x14ac:dyDescent="0.25">
      <c r="A106" s="138" t="s">
        <v>310</v>
      </c>
      <c r="B106" s="102">
        <f t="shared" si="1"/>
        <v>1261572</v>
      </c>
      <c r="C106" s="102">
        <v>1321584</v>
      </c>
      <c r="D106" s="139">
        <v>13287</v>
      </c>
      <c r="E106" s="3"/>
      <c r="F106" s="3">
        <v>13287</v>
      </c>
      <c r="G106" s="2"/>
      <c r="H106" s="32">
        <v>1103984</v>
      </c>
      <c r="I106" s="188">
        <v>1184575</v>
      </c>
    </row>
    <row r="107" spans="1:9" ht="16.5" thickBot="1" x14ac:dyDescent="0.25">
      <c r="A107" s="99" t="s">
        <v>193</v>
      </c>
      <c r="B107" s="133"/>
      <c r="C107" s="133"/>
      <c r="D107" s="132"/>
      <c r="E107" s="3"/>
      <c r="G107" s="2"/>
      <c r="H107" s="18"/>
    </row>
    <row r="108" spans="1:9" ht="16.5" thickBot="1" x14ac:dyDescent="0.25">
      <c r="A108" s="99" t="s">
        <v>23</v>
      </c>
      <c r="B108" s="133"/>
      <c r="C108" s="133"/>
      <c r="D108" s="132"/>
      <c r="E108" s="3"/>
      <c r="G108" s="1"/>
    </row>
    <row r="109" spans="1:9" ht="15.75" thickBot="1" x14ac:dyDescent="0.25">
      <c r="A109" s="101" t="s">
        <v>24</v>
      </c>
      <c r="B109" s="135">
        <f>ROUND((I109*G$3)+I109,0)</f>
        <v>15264</v>
      </c>
      <c r="C109" s="135">
        <v>16099</v>
      </c>
      <c r="D109" s="136" t="s">
        <v>25</v>
      </c>
      <c r="E109" s="3"/>
      <c r="H109" s="23">
        <v>13357</v>
      </c>
      <c r="I109" s="188">
        <v>14332</v>
      </c>
    </row>
    <row r="110" spans="1:9" ht="15.75" thickBot="1" x14ac:dyDescent="0.25">
      <c r="A110" s="137" t="s">
        <v>92</v>
      </c>
      <c r="B110" s="135">
        <f t="shared" ref="B110:B113" si="2">ROUND((I110*G$3)+I110,0)</f>
        <v>10502</v>
      </c>
      <c r="C110" s="135">
        <v>11076</v>
      </c>
      <c r="D110" s="136" t="s">
        <v>25</v>
      </c>
      <c r="E110" s="3"/>
      <c r="H110" s="23">
        <v>9190</v>
      </c>
      <c r="I110" s="188">
        <v>9861</v>
      </c>
    </row>
    <row r="111" spans="1:9" ht="15.75" thickBot="1" x14ac:dyDescent="0.25">
      <c r="A111" s="137" t="s">
        <v>93</v>
      </c>
      <c r="B111" s="135">
        <f t="shared" si="2"/>
        <v>9130</v>
      </c>
      <c r="C111" s="135">
        <v>9630</v>
      </c>
      <c r="D111" s="136" t="s">
        <v>25</v>
      </c>
      <c r="E111" s="3"/>
      <c r="H111" s="23">
        <v>7990</v>
      </c>
      <c r="I111" s="188">
        <v>8573</v>
      </c>
    </row>
    <row r="112" spans="1:9" ht="15.75" thickBot="1" x14ac:dyDescent="0.25">
      <c r="A112" s="137" t="s">
        <v>94</v>
      </c>
      <c r="B112" s="135">
        <f t="shared" si="2"/>
        <v>7919</v>
      </c>
      <c r="C112" s="135">
        <v>8352</v>
      </c>
      <c r="D112" s="136" t="s">
        <v>25</v>
      </c>
      <c r="E112" s="3"/>
      <c r="H112" s="23">
        <v>6930</v>
      </c>
      <c r="I112" s="188">
        <v>7436</v>
      </c>
    </row>
    <row r="113" spans="1:9" ht="15.75" thickBot="1" x14ac:dyDescent="0.25">
      <c r="A113" s="137" t="s">
        <v>95</v>
      </c>
      <c r="B113" s="135">
        <f t="shared" si="2"/>
        <v>4142</v>
      </c>
      <c r="C113" s="135">
        <v>4367</v>
      </c>
      <c r="D113" s="136" t="s">
        <v>217</v>
      </c>
      <c r="E113" s="3"/>
      <c r="H113" s="24">
        <v>3624</v>
      </c>
      <c r="I113" s="188">
        <v>3889</v>
      </c>
    </row>
    <row r="114" spans="1:9" ht="16.5" thickBot="1" x14ac:dyDescent="0.25">
      <c r="A114" s="99" t="s">
        <v>218</v>
      </c>
      <c r="B114" s="129"/>
      <c r="C114" s="129"/>
      <c r="D114" s="134"/>
      <c r="E114" s="3"/>
      <c r="H114" s="23"/>
    </row>
    <row r="115" spans="1:9" x14ac:dyDescent="0.2">
      <c r="A115" s="122" t="s">
        <v>96</v>
      </c>
      <c r="B115" s="108">
        <f>ROUND((I115*G$3)+I115,0)</f>
        <v>11260</v>
      </c>
      <c r="C115" s="108">
        <v>11877</v>
      </c>
      <c r="D115" s="140" t="s">
        <v>220</v>
      </c>
      <c r="E115" s="3"/>
      <c r="H115" s="23">
        <v>9854</v>
      </c>
      <c r="I115" s="188">
        <v>10573</v>
      </c>
    </row>
    <row r="116" spans="1:9" ht="39" thickBot="1" x14ac:dyDescent="0.25">
      <c r="A116" s="110" t="s">
        <v>194</v>
      </c>
      <c r="B116" s="111"/>
      <c r="C116" s="111"/>
      <c r="D116" s="112"/>
      <c r="E116" s="3"/>
      <c r="H116" s="23"/>
    </row>
    <row r="117" spans="1:9" ht="15.75" thickBot="1" x14ac:dyDescent="0.25">
      <c r="A117" s="137" t="s">
        <v>97</v>
      </c>
      <c r="B117" s="102">
        <f>ROUND((I117*G$3)+I117,0)</f>
        <v>4142</v>
      </c>
      <c r="C117" s="102">
        <v>2556</v>
      </c>
      <c r="D117" s="136" t="s">
        <v>220</v>
      </c>
      <c r="E117" s="3"/>
      <c r="H117" s="23">
        <v>3624</v>
      </c>
      <c r="I117" s="188">
        <v>3889</v>
      </c>
    </row>
    <row r="118" spans="1:9" x14ac:dyDescent="0.2">
      <c r="A118" s="123" t="s">
        <v>98</v>
      </c>
      <c r="B118" s="118">
        <f>ROUND((I118*G$3)+I118,0)</f>
        <v>11034</v>
      </c>
      <c r="C118" s="118">
        <v>11639</v>
      </c>
      <c r="D118" s="141" t="s">
        <v>220</v>
      </c>
      <c r="E118" s="3"/>
      <c r="H118" s="23">
        <v>9656</v>
      </c>
      <c r="I118" s="188">
        <v>10361</v>
      </c>
    </row>
    <row r="119" spans="1:9" ht="26.25" thickBot="1" x14ac:dyDescent="0.25">
      <c r="A119" s="110" t="s">
        <v>195</v>
      </c>
      <c r="B119" s="111"/>
      <c r="C119" s="111"/>
      <c r="D119" s="142"/>
      <c r="E119" s="3"/>
      <c r="H119" s="23"/>
    </row>
    <row r="120" spans="1:9" x14ac:dyDescent="0.2">
      <c r="A120" s="123" t="s">
        <v>99</v>
      </c>
      <c r="B120" s="118">
        <f>ROUND((I120*G$3)+I120,0)</f>
        <v>6172</v>
      </c>
      <c r="C120" s="118">
        <v>6510</v>
      </c>
      <c r="D120" s="141" t="s">
        <v>220</v>
      </c>
      <c r="E120" s="3"/>
      <c r="H120" s="23">
        <v>5401</v>
      </c>
      <c r="I120" s="188">
        <v>5795</v>
      </c>
    </row>
    <row r="121" spans="1:9" ht="26.25" thickBot="1" x14ac:dyDescent="0.25">
      <c r="A121" s="117" t="s">
        <v>196</v>
      </c>
      <c r="B121" s="118"/>
      <c r="C121" s="118"/>
      <c r="D121" s="117"/>
      <c r="E121" s="3"/>
      <c r="H121" s="23"/>
    </row>
    <row r="122" spans="1:9" x14ac:dyDescent="0.2">
      <c r="A122" s="122" t="s">
        <v>100</v>
      </c>
      <c r="B122" s="108">
        <f>ROUND((I122*G$3)+I122,0)</f>
        <v>5751</v>
      </c>
      <c r="C122" s="108">
        <v>6066</v>
      </c>
      <c r="D122" s="140" t="s">
        <v>220</v>
      </c>
      <c r="E122" s="3"/>
      <c r="H122" s="23">
        <v>5033</v>
      </c>
      <c r="I122" s="188">
        <v>5400</v>
      </c>
    </row>
    <row r="123" spans="1:9" ht="26.25" thickBot="1" x14ac:dyDescent="0.25">
      <c r="A123" s="110" t="s">
        <v>197</v>
      </c>
      <c r="B123" s="111"/>
      <c r="C123" s="111"/>
      <c r="D123" s="110"/>
      <c r="E123" s="3"/>
      <c r="H123" s="23"/>
    </row>
    <row r="124" spans="1:9" x14ac:dyDescent="0.2">
      <c r="A124" s="123" t="s">
        <v>101</v>
      </c>
      <c r="B124" s="118">
        <f>ROUND((I124*G$3)+I124,0)</f>
        <v>4040</v>
      </c>
      <c r="C124" s="118">
        <v>4260</v>
      </c>
      <c r="D124" s="141" t="s">
        <v>220</v>
      </c>
      <c r="E124" s="3"/>
      <c r="H124" s="23">
        <v>3535</v>
      </c>
      <c r="I124" s="188">
        <v>3793</v>
      </c>
    </row>
    <row r="125" spans="1:9" ht="15.75" thickBot="1" x14ac:dyDescent="0.25">
      <c r="A125" s="110" t="s">
        <v>223</v>
      </c>
      <c r="B125" s="111"/>
      <c r="C125" s="111"/>
      <c r="D125" s="110"/>
      <c r="E125" s="3"/>
      <c r="H125" s="23"/>
    </row>
    <row r="126" spans="1:9" ht="15.75" thickBot="1" x14ac:dyDescent="0.25">
      <c r="A126" s="137" t="s">
        <v>102</v>
      </c>
      <c r="B126" s="102">
        <f>ROUND((I126*G$3)+I126,0)</f>
        <v>2715</v>
      </c>
      <c r="C126" s="102">
        <v>2863</v>
      </c>
      <c r="D126" s="136" t="s">
        <v>220</v>
      </c>
      <c r="E126" s="3"/>
      <c r="H126" s="23">
        <v>2376</v>
      </c>
      <c r="I126" s="188">
        <v>2549</v>
      </c>
    </row>
    <row r="127" spans="1:9" ht="15.75" thickBot="1" x14ac:dyDescent="0.25">
      <c r="A127" s="143" t="s">
        <v>198</v>
      </c>
      <c r="B127" s="102">
        <f>ROUND((I127*G$3)+I127,0)</f>
        <v>1600</v>
      </c>
      <c r="C127" s="102">
        <v>1687</v>
      </c>
      <c r="D127" s="136" t="s">
        <v>220</v>
      </c>
      <c r="E127" s="3"/>
      <c r="H127" s="24">
        <v>1400</v>
      </c>
      <c r="I127" s="188">
        <v>1502</v>
      </c>
    </row>
    <row r="128" spans="1:9" ht="16.5" thickBot="1" x14ac:dyDescent="0.25">
      <c r="A128" s="99" t="s">
        <v>26</v>
      </c>
      <c r="B128" s="144"/>
      <c r="C128" s="144"/>
      <c r="D128" s="134"/>
      <c r="E128" s="3"/>
      <c r="H128" s="23"/>
    </row>
    <row r="129" spans="1:9" x14ac:dyDescent="0.2">
      <c r="A129" s="122" t="s">
        <v>103</v>
      </c>
      <c r="B129" s="108">
        <f>ROUND((I129*G$3)+I129,0)</f>
        <v>12693</v>
      </c>
      <c r="C129" s="108">
        <v>13387</v>
      </c>
      <c r="D129" s="140" t="s">
        <v>222</v>
      </c>
      <c r="E129" s="3"/>
      <c r="H129" s="23">
        <v>11107</v>
      </c>
      <c r="I129" s="188">
        <v>11918</v>
      </c>
    </row>
    <row r="130" spans="1:9" ht="26.25" thickBot="1" x14ac:dyDescent="0.25">
      <c r="A130" s="110" t="s">
        <v>224</v>
      </c>
      <c r="B130" s="111"/>
      <c r="C130" s="111"/>
      <c r="D130" s="110"/>
      <c r="E130" s="3"/>
      <c r="H130" s="23"/>
    </row>
    <row r="131" spans="1:9" x14ac:dyDescent="0.2">
      <c r="A131" s="122" t="s">
        <v>104</v>
      </c>
      <c r="B131" s="108">
        <f>ROUND((I131*G$3)+I131,0)</f>
        <v>9095</v>
      </c>
      <c r="C131" s="108">
        <v>9594</v>
      </c>
      <c r="D131" s="140" t="s">
        <v>222</v>
      </c>
      <c r="E131" s="3"/>
      <c r="H131" s="23">
        <v>7959</v>
      </c>
      <c r="I131" s="188">
        <v>8540</v>
      </c>
    </row>
    <row r="132" spans="1:9" ht="26.25" thickBot="1" x14ac:dyDescent="0.25">
      <c r="A132" s="110" t="s">
        <v>199</v>
      </c>
      <c r="B132" s="111"/>
      <c r="C132" s="111"/>
      <c r="D132" s="110"/>
      <c r="E132" s="3"/>
      <c r="H132" s="24"/>
    </row>
    <row r="133" spans="1:9" ht="16.5" thickBot="1" x14ac:dyDescent="0.25">
      <c r="A133" s="99" t="s">
        <v>200</v>
      </c>
      <c r="B133" s="144"/>
      <c r="C133" s="144"/>
      <c r="D133" s="134"/>
      <c r="E133" s="3"/>
      <c r="H133" s="23"/>
    </row>
    <row r="134" spans="1:9" x14ac:dyDescent="0.2">
      <c r="A134" s="122" t="s">
        <v>105</v>
      </c>
      <c r="B134" s="108">
        <f>ROUND((I134*G$3)+I134,0)</f>
        <v>8947</v>
      </c>
      <c r="C134" s="108">
        <v>10451</v>
      </c>
      <c r="D134" s="140" t="s">
        <v>27</v>
      </c>
      <c r="E134" s="3"/>
      <c r="H134" s="23">
        <v>8761</v>
      </c>
      <c r="I134" s="188">
        <v>8401</v>
      </c>
    </row>
    <row r="135" spans="1:9" ht="15.75" thickBot="1" x14ac:dyDescent="0.25">
      <c r="A135" s="110" t="s">
        <v>225</v>
      </c>
      <c r="B135" s="111"/>
      <c r="C135" s="111"/>
      <c r="D135" s="110"/>
      <c r="E135" s="3"/>
      <c r="H135" s="23"/>
    </row>
    <row r="136" spans="1:9" x14ac:dyDescent="0.2">
      <c r="A136" s="122" t="s">
        <v>106</v>
      </c>
      <c r="B136" s="108">
        <f>ROUND((I136*G$3)+I136,0)</f>
        <v>8064</v>
      </c>
      <c r="C136" s="108">
        <v>8506</v>
      </c>
      <c r="D136" s="140" t="s">
        <v>27</v>
      </c>
      <c r="E136" s="3"/>
      <c r="H136" s="23">
        <v>7057</v>
      </c>
      <c r="I136" s="188">
        <v>7572</v>
      </c>
    </row>
    <row r="137" spans="1:9" ht="26.25" thickBot="1" x14ac:dyDescent="0.25">
      <c r="A137" s="110" t="s">
        <v>226</v>
      </c>
      <c r="B137" s="111"/>
      <c r="C137" s="111"/>
      <c r="D137" s="110"/>
      <c r="E137" s="3"/>
      <c r="H137" s="23"/>
    </row>
    <row r="138" spans="1:9" x14ac:dyDescent="0.2">
      <c r="A138" s="122" t="s">
        <v>107</v>
      </c>
      <c r="B138" s="108">
        <f>ROUND((I138*G$3)+I138,0)</f>
        <v>8517</v>
      </c>
      <c r="C138" s="108">
        <v>8983</v>
      </c>
      <c r="D138" s="140" t="s">
        <v>27</v>
      </c>
      <c r="E138" s="3"/>
      <c r="H138" s="23">
        <v>7453</v>
      </c>
      <c r="I138" s="188">
        <v>7997</v>
      </c>
    </row>
    <row r="139" spans="1:9" ht="26.25" thickBot="1" x14ac:dyDescent="0.25">
      <c r="A139" s="110" t="s">
        <v>227</v>
      </c>
      <c r="B139" s="111"/>
      <c r="C139" s="111"/>
      <c r="D139" s="110"/>
      <c r="E139" s="3"/>
      <c r="H139" s="23"/>
    </row>
    <row r="140" spans="1:9" x14ac:dyDescent="0.2">
      <c r="A140" s="122" t="s">
        <v>108</v>
      </c>
      <c r="B140" s="108">
        <f>ROUND((I140*G$3)+I140,0)</f>
        <v>48988</v>
      </c>
      <c r="C140" s="108">
        <v>51670</v>
      </c>
      <c r="D140" s="140" t="s">
        <v>220</v>
      </c>
      <c r="E140" s="3"/>
      <c r="H140" s="29">
        <v>42869</v>
      </c>
      <c r="I140" s="188">
        <v>45998</v>
      </c>
    </row>
    <row r="141" spans="1:9" ht="26.25" thickBot="1" x14ac:dyDescent="0.25">
      <c r="A141" s="110" t="s">
        <v>228</v>
      </c>
      <c r="B141" s="111"/>
      <c r="C141" s="111"/>
      <c r="D141" s="110"/>
      <c r="E141" s="3"/>
      <c r="H141" s="23"/>
    </row>
    <row r="142" spans="1:9" x14ac:dyDescent="0.2">
      <c r="A142" s="122" t="s">
        <v>109</v>
      </c>
      <c r="B142" s="108">
        <f>ROUND((I142*G$3)+I142,0)</f>
        <v>54640</v>
      </c>
      <c r="C142" s="108">
        <v>67632</v>
      </c>
      <c r="D142" s="140" t="s">
        <v>220</v>
      </c>
      <c r="E142" s="3"/>
      <c r="H142" s="23">
        <v>47815</v>
      </c>
      <c r="I142" s="188">
        <v>51305</v>
      </c>
    </row>
    <row r="143" spans="1:9" ht="45.6" customHeight="1" thickBot="1" x14ac:dyDescent="0.25">
      <c r="A143" s="110" t="s">
        <v>229</v>
      </c>
      <c r="B143" s="111"/>
      <c r="C143" s="111"/>
      <c r="D143" s="110"/>
      <c r="E143" s="3"/>
      <c r="H143" s="24"/>
    </row>
    <row r="144" spans="1:9" ht="7.15" customHeight="1" x14ac:dyDescent="0.2">
      <c r="A144" s="184"/>
      <c r="B144" s="172"/>
      <c r="C144" s="172"/>
      <c r="D144" s="185"/>
      <c r="E144" s="3"/>
      <c r="H144" s="24"/>
    </row>
    <row r="145" spans="1:9" ht="16.5" thickBot="1" x14ac:dyDescent="0.25">
      <c r="A145" s="181" t="s">
        <v>201</v>
      </c>
      <c r="B145" s="182"/>
      <c r="C145" s="182"/>
      <c r="D145" s="183"/>
      <c r="E145" s="3"/>
      <c r="H145" s="23"/>
    </row>
    <row r="146" spans="1:9" x14ac:dyDescent="0.2">
      <c r="A146" s="122" t="s">
        <v>110</v>
      </c>
      <c r="B146" s="108">
        <f>ROUND((I146*G$3)+I146,0)</f>
        <v>14709</v>
      </c>
      <c r="C146" s="108">
        <v>15513</v>
      </c>
      <c r="D146" s="140" t="s">
        <v>220</v>
      </c>
      <c r="E146" s="3"/>
      <c r="H146" s="23">
        <v>12871</v>
      </c>
      <c r="I146" s="188">
        <v>13811</v>
      </c>
    </row>
    <row r="147" spans="1:9" ht="15.75" thickBot="1" x14ac:dyDescent="0.25">
      <c r="A147" s="117" t="s">
        <v>230</v>
      </c>
      <c r="B147" s="118"/>
      <c r="C147" s="118"/>
      <c r="D147" s="117"/>
      <c r="E147" s="3"/>
      <c r="H147" s="23"/>
    </row>
    <row r="148" spans="1:9" x14ac:dyDescent="0.2">
      <c r="A148" s="122" t="s">
        <v>111</v>
      </c>
      <c r="B148" s="108">
        <f>ROUND((I148*G$3)+I148,0)</f>
        <v>13136</v>
      </c>
      <c r="C148" s="108">
        <v>13854</v>
      </c>
      <c r="D148" s="140" t="s">
        <v>220</v>
      </c>
      <c r="E148" s="3"/>
      <c r="H148" s="23">
        <v>11495</v>
      </c>
      <c r="I148" s="188">
        <v>12334</v>
      </c>
    </row>
    <row r="149" spans="1:9" ht="15.75" thickBot="1" x14ac:dyDescent="0.25">
      <c r="A149" s="117" t="s">
        <v>202</v>
      </c>
      <c r="B149" s="118"/>
      <c r="C149" s="118"/>
      <c r="D149" s="117"/>
      <c r="E149" s="3"/>
      <c r="H149" s="23"/>
    </row>
    <row r="150" spans="1:9" x14ac:dyDescent="0.2">
      <c r="A150" s="122" t="s">
        <v>112</v>
      </c>
      <c r="B150" s="108">
        <f>ROUND((I150*G$3)+I150,0)</f>
        <v>12288</v>
      </c>
      <c r="C150" s="108">
        <v>12960</v>
      </c>
      <c r="D150" s="140" t="s">
        <v>220</v>
      </c>
      <c r="E150" s="3"/>
      <c r="H150" s="23"/>
      <c r="I150" s="188">
        <v>11538</v>
      </c>
    </row>
    <row r="151" spans="1:9" ht="15.75" thickBot="1" x14ac:dyDescent="0.25">
      <c r="A151" s="110" t="s">
        <v>203</v>
      </c>
      <c r="B151" s="111"/>
      <c r="C151" s="111"/>
      <c r="D151" s="110"/>
      <c r="E151" s="3"/>
      <c r="H151" s="23">
        <v>38866</v>
      </c>
    </row>
    <row r="152" spans="1:9" x14ac:dyDescent="0.2">
      <c r="A152" s="122" t="s">
        <v>113</v>
      </c>
      <c r="B152" s="108">
        <f>ROUND((I152*G$3)+I152,0)</f>
        <v>44414</v>
      </c>
      <c r="C152" s="108">
        <v>46845</v>
      </c>
      <c r="D152" s="140" t="s">
        <v>220</v>
      </c>
      <c r="E152" s="3"/>
      <c r="H152" s="23"/>
      <c r="I152" s="188">
        <v>41703</v>
      </c>
    </row>
    <row r="153" spans="1:9" ht="15.75" thickBot="1" x14ac:dyDescent="0.25">
      <c r="A153" s="110" t="s">
        <v>242</v>
      </c>
      <c r="B153" s="111"/>
      <c r="C153" s="111"/>
      <c r="D153" s="110"/>
      <c r="E153" s="3"/>
      <c r="H153" s="23">
        <v>12880</v>
      </c>
    </row>
    <row r="154" spans="1:9" x14ac:dyDescent="0.2">
      <c r="A154" s="122" t="s">
        <v>114</v>
      </c>
      <c r="B154" s="108">
        <f>ROUND((I154*G$3)+I154,0)</f>
        <v>14718</v>
      </c>
      <c r="C154" s="108">
        <v>15524</v>
      </c>
      <c r="D154" s="140" t="s">
        <v>220</v>
      </c>
      <c r="E154" s="3"/>
      <c r="H154" s="23"/>
      <c r="I154" s="188">
        <v>13820</v>
      </c>
    </row>
    <row r="155" spans="1:9" ht="26.25" thickBot="1" x14ac:dyDescent="0.25">
      <c r="A155" s="110" t="s">
        <v>204</v>
      </c>
      <c r="B155" s="111"/>
      <c r="C155" s="111"/>
      <c r="D155" s="110"/>
      <c r="E155" s="3"/>
      <c r="H155" s="23">
        <v>34553</v>
      </c>
    </row>
    <row r="156" spans="1:9" x14ac:dyDescent="0.2">
      <c r="A156" s="122" t="s">
        <v>115</v>
      </c>
      <c r="B156" s="108">
        <f>ROUND((I156*G$3)+I152,0)</f>
        <v>44113</v>
      </c>
      <c r="C156" s="108">
        <v>46845</v>
      </c>
      <c r="D156" s="140" t="s">
        <v>220</v>
      </c>
      <c r="E156" s="3"/>
      <c r="H156" s="23"/>
      <c r="I156" s="188">
        <v>37075</v>
      </c>
    </row>
    <row r="157" spans="1:9" ht="33" customHeight="1" thickBot="1" x14ac:dyDescent="0.25">
      <c r="A157" s="110" t="s">
        <v>205</v>
      </c>
      <c r="B157" s="111"/>
      <c r="C157" s="111"/>
      <c r="D157" s="110"/>
      <c r="E157" s="3"/>
      <c r="H157" s="23">
        <v>79513</v>
      </c>
    </row>
    <row r="158" spans="1:9" x14ac:dyDescent="0.2">
      <c r="A158" s="122" t="s">
        <v>116</v>
      </c>
      <c r="B158" s="108">
        <f>ROUND((I158*G$3)+I158,0)</f>
        <v>90863</v>
      </c>
      <c r="C158" s="108">
        <v>95837</v>
      </c>
      <c r="D158" s="140" t="s">
        <v>220</v>
      </c>
      <c r="E158" s="3"/>
      <c r="H158" s="24"/>
      <c r="I158" s="188">
        <v>85317</v>
      </c>
    </row>
    <row r="159" spans="1:9" ht="30.75" thickBot="1" x14ac:dyDescent="0.25">
      <c r="A159" s="149" t="s">
        <v>206</v>
      </c>
      <c r="B159" s="150"/>
      <c r="C159" s="150"/>
      <c r="D159" s="151"/>
      <c r="E159" s="3"/>
      <c r="H159" s="23"/>
    </row>
    <row r="160" spans="1:9" ht="16.5" thickBot="1" x14ac:dyDescent="0.25">
      <c r="A160" s="99" t="s">
        <v>28</v>
      </c>
      <c r="B160" s="144"/>
      <c r="C160" s="144"/>
      <c r="D160" s="134"/>
      <c r="E160" s="3"/>
      <c r="H160" s="23">
        <v>17206</v>
      </c>
    </row>
    <row r="161" spans="1:9" x14ac:dyDescent="0.2">
      <c r="A161" s="122" t="s">
        <v>29</v>
      </c>
      <c r="B161" s="108">
        <f>ROUND((I161*G$3)+I161,0)</f>
        <v>19662</v>
      </c>
      <c r="C161" s="108">
        <v>20739</v>
      </c>
      <c r="D161" s="140" t="s">
        <v>220</v>
      </c>
      <c r="E161" s="3"/>
      <c r="H161" s="23"/>
      <c r="I161" s="188">
        <v>18462</v>
      </c>
    </row>
    <row r="162" spans="1:9" ht="26.25" thickBot="1" x14ac:dyDescent="0.25">
      <c r="A162" s="110" t="s">
        <v>233</v>
      </c>
      <c r="B162" s="111"/>
      <c r="C162" s="111"/>
      <c r="D162" s="110"/>
      <c r="E162" s="3"/>
      <c r="H162" s="23">
        <v>10745</v>
      </c>
    </row>
    <row r="163" spans="1:9" x14ac:dyDescent="0.2">
      <c r="A163" s="178" t="s">
        <v>232</v>
      </c>
      <c r="B163" s="108">
        <f>ROUND((I163*G$3)+I163,0)</f>
        <v>12278</v>
      </c>
      <c r="C163" s="108">
        <v>12951</v>
      </c>
      <c r="D163" s="140" t="s">
        <v>217</v>
      </c>
      <c r="E163" s="3"/>
      <c r="H163" s="23"/>
      <c r="I163" s="188">
        <v>11529</v>
      </c>
    </row>
    <row r="164" spans="1:9" ht="26.25" thickBot="1" x14ac:dyDescent="0.25">
      <c r="A164" s="179" t="s">
        <v>231</v>
      </c>
      <c r="B164" s="111"/>
      <c r="C164" s="111"/>
      <c r="D164" s="110"/>
      <c r="E164" s="3"/>
      <c r="H164" s="24">
        <v>44465</v>
      </c>
    </row>
    <row r="165" spans="1:9" ht="15.75" thickBot="1" x14ac:dyDescent="0.25">
      <c r="A165" s="146" t="s">
        <v>117</v>
      </c>
      <c r="B165" s="102">
        <f>ROUND((I165*G$3)+H165,0)</f>
        <v>3101</v>
      </c>
      <c r="C165" s="102">
        <v>53593</v>
      </c>
      <c r="D165" s="136" t="s">
        <v>217</v>
      </c>
      <c r="E165" s="3"/>
      <c r="H165" s="23"/>
      <c r="I165" s="188">
        <v>47711</v>
      </c>
    </row>
    <row r="166" spans="1:9" ht="16.5" thickBot="1" x14ac:dyDescent="0.25">
      <c r="A166" s="99" t="s">
        <v>207</v>
      </c>
      <c r="B166" s="144"/>
      <c r="C166" s="144"/>
      <c r="D166" s="134"/>
      <c r="E166" s="3"/>
      <c r="H166" s="23">
        <v>10292</v>
      </c>
    </row>
    <row r="167" spans="1:9" x14ac:dyDescent="0.2">
      <c r="A167" s="122" t="s">
        <v>118</v>
      </c>
      <c r="B167" s="108">
        <f>ROUND((I167*G$3)+I167,0)</f>
        <v>11761</v>
      </c>
      <c r="C167" s="108">
        <v>12405</v>
      </c>
      <c r="D167" s="140" t="s">
        <v>220</v>
      </c>
      <c r="E167" s="3"/>
      <c r="H167" s="23"/>
      <c r="I167" s="188">
        <v>11043</v>
      </c>
    </row>
    <row r="168" spans="1:9" ht="26.25" thickBot="1" x14ac:dyDescent="0.25">
      <c r="A168" s="110" t="s">
        <v>238</v>
      </c>
      <c r="B168" s="111"/>
      <c r="C168" s="111"/>
      <c r="D168" s="110"/>
      <c r="E168" s="3"/>
      <c r="H168" s="23">
        <v>11282</v>
      </c>
    </row>
    <row r="169" spans="1:9" ht="15.75" thickBot="1" x14ac:dyDescent="0.25">
      <c r="A169" s="147" t="s">
        <v>119</v>
      </c>
      <c r="B169" s="102">
        <f>ROUND((I169*G$3)+I169,0)</f>
        <v>12893</v>
      </c>
      <c r="C169" s="102">
        <v>13598</v>
      </c>
      <c r="D169" s="136" t="s">
        <v>220</v>
      </c>
      <c r="E169" s="3"/>
      <c r="H169" s="23">
        <v>16471</v>
      </c>
      <c r="I169" s="188">
        <v>12106</v>
      </c>
    </row>
    <row r="170" spans="1:9" x14ac:dyDescent="0.2">
      <c r="A170" s="122" t="s">
        <v>235</v>
      </c>
      <c r="B170" s="108">
        <f>ROUND((I170*G$3)+I170,0)</f>
        <v>18822</v>
      </c>
      <c r="C170" s="108">
        <v>19852</v>
      </c>
      <c r="D170" s="140" t="s">
        <v>220</v>
      </c>
      <c r="E170" s="3"/>
      <c r="H170" s="23"/>
      <c r="I170" s="188">
        <v>17673</v>
      </c>
    </row>
    <row r="171" spans="1:9" ht="26.25" thickBot="1" x14ac:dyDescent="0.25">
      <c r="A171" s="110" t="s">
        <v>234</v>
      </c>
      <c r="B171" s="111"/>
      <c r="C171" s="111"/>
      <c r="D171" s="110"/>
      <c r="E171" s="3"/>
      <c r="H171" s="23">
        <v>51081</v>
      </c>
    </row>
    <row r="172" spans="1:9" x14ac:dyDescent="0.2">
      <c r="A172" s="122" t="s">
        <v>120</v>
      </c>
      <c r="B172" s="108">
        <f>ROUND((I172*G$3)+I172,0)</f>
        <v>58373</v>
      </c>
      <c r="C172" s="108">
        <v>61568</v>
      </c>
      <c r="D172" s="140" t="s">
        <v>220</v>
      </c>
      <c r="E172" s="3"/>
      <c r="H172" s="23"/>
      <c r="I172" s="188">
        <v>54810</v>
      </c>
    </row>
    <row r="173" spans="1:9" ht="26.25" thickBot="1" x14ac:dyDescent="0.25">
      <c r="A173" s="110" t="s">
        <v>208</v>
      </c>
      <c r="B173" s="111"/>
      <c r="C173" s="111"/>
      <c r="D173" s="110"/>
      <c r="E173" s="3"/>
      <c r="H173" s="23">
        <v>170931</v>
      </c>
    </row>
    <row r="174" spans="1:9" ht="15.75" thickBot="1" x14ac:dyDescent="0.25">
      <c r="A174" s="101" t="s">
        <v>30</v>
      </c>
      <c r="B174" s="102">
        <f>ROUND((I174*G$3)+I174,0)</f>
        <v>195331</v>
      </c>
      <c r="C174" s="102">
        <v>206022</v>
      </c>
      <c r="D174" s="136" t="s">
        <v>220</v>
      </c>
      <c r="E174" s="3"/>
      <c r="H174" s="23">
        <v>152961</v>
      </c>
      <c r="I174" s="188">
        <v>183409</v>
      </c>
    </row>
    <row r="175" spans="1:9" ht="15.75" thickBot="1" x14ac:dyDescent="0.25">
      <c r="A175" s="148" t="s">
        <v>209</v>
      </c>
      <c r="B175" s="102">
        <f t="shared" ref="B175:B176" si="3">ROUND((I175*G$3)+I175,0)</f>
        <v>174795</v>
      </c>
      <c r="C175" s="111">
        <v>184363</v>
      </c>
      <c r="D175" s="142" t="s">
        <v>220</v>
      </c>
      <c r="E175" s="3"/>
      <c r="H175" s="23">
        <v>16146</v>
      </c>
      <c r="I175" s="188">
        <v>164127</v>
      </c>
    </row>
    <row r="176" spans="1:9" ht="15.75" thickBot="1" x14ac:dyDescent="0.25">
      <c r="A176" s="122" t="s">
        <v>121</v>
      </c>
      <c r="B176" s="102">
        <f t="shared" si="3"/>
        <v>18451</v>
      </c>
      <c r="C176" s="108">
        <v>19460</v>
      </c>
      <c r="D176" s="140" t="s">
        <v>220</v>
      </c>
      <c r="E176" s="3"/>
      <c r="H176" s="23"/>
      <c r="I176" s="188">
        <v>17325</v>
      </c>
    </row>
    <row r="177" spans="1:9" ht="26.25" thickBot="1" x14ac:dyDescent="0.25">
      <c r="A177" s="110" t="s">
        <v>237</v>
      </c>
      <c r="B177" s="111"/>
      <c r="C177" s="111"/>
      <c r="D177" s="110"/>
      <c r="E177" s="3"/>
      <c r="H177" s="23">
        <v>11466</v>
      </c>
    </row>
    <row r="178" spans="1:9" x14ac:dyDescent="0.2">
      <c r="A178" s="122" t="s">
        <v>122</v>
      </c>
      <c r="B178" s="108">
        <f>ROUND((I178*G$3)+I178,0)</f>
        <v>13103</v>
      </c>
      <c r="C178" s="108">
        <v>13820</v>
      </c>
      <c r="D178" s="140" t="s">
        <v>220</v>
      </c>
      <c r="E178" s="3"/>
      <c r="H178" s="23"/>
      <c r="I178" s="188">
        <v>12303</v>
      </c>
    </row>
    <row r="179" spans="1:9" ht="26.25" thickBot="1" x14ac:dyDescent="0.25">
      <c r="A179" s="110" t="s">
        <v>236</v>
      </c>
      <c r="B179" s="111"/>
      <c r="C179" s="111"/>
      <c r="D179" s="110"/>
      <c r="E179" s="3"/>
      <c r="H179" s="23">
        <v>17588</v>
      </c>
    </row>
    <row r="180" spans="1:9" x14ac:dyDescent="0.2">
      <c r="A180" s="123" t="s">
        <v>31</v>
      </c>
      <c r="B180" s="118">
        <f>ROUND((I180*G$3)+I180,0)</f>
        <v>20099</v>
      </c>
      <c r="C180" s="118">
        <v>21199</v>
      </c>
      <c r="D180" s="141" t="s">
        <v>220</v>
      </c>
      <c r="E180" s="3"/>
      <c r="H180" s="24"/>
      <c r="I180" s="188">
        <v>18872</v>
      </c>
    </row>
    <row r="181" spans="1:9" ht="39" thickBot="1" x14ac:dyDescent="0.25">
      <c r="A181" s="110" t="s">
        <v>32</v>
      </c>
      <c r="B181" s="111"/>
      <c r="C181" s="111"/>
      <c r="D181" s="110"/>
      <c r="E181" s="3"/>
      <c r="H181" s="23"/>
    </row>
    <row r="182" spans="1:9" ht="16.5" thickBot="1" x14ac:dyDescent="0.25">
      <c r="A182" s="99" t="s">
        <v>210</v>
      </c>
      <c r="B182" s="144"/>
      <c r="C182" s="144"/>
      <c r="D182" s="134"/>
      <c r="E182" s="3"/>
      <c r="H182" s="23">
        <v>63848</v>
      </c>
    </row>
    <row r="183" spans="1:9" x14ac:dyDescent="0.2">
      <c r="A183" s="123" t="s">
        <v>33</v>
      </c>
      <c r="B183" s="118">
        <f>ROUND((I183*G$3)+I183,0)</f>
        <v>72962</v>
      </c>
      <c r="C183" s="118">
        <v>76956</v>
      </c>
      <c r="D183" s="141" t="s">
        <v>220</v>
      </c>
      <c r="E183" s="3"/>
      <c r="H183" s="23"/>
      <c r="I183" s="188">
        <v>68509</v>
      </c>
    </row>
    <row r="184" spans="1:9" ht="39" thickBot="1" x14ac:dyDescent="0.25">
      <c r="A184" s="110" t="s">
        <v>211</v>
      </c>
      <c r="B184" s="111"/>
      <c r="C184" s="111"/>
      <c r="D184" s="110"/>
      <c r="E184" s="3"/>
      <c r="H184" s="23">
        <v>54379</v>
      </c>
    </row>
    <row r="185" spans="1:9" x14ac:dyDescent="0.2">
      <c r="A185" s="122" t="s">
        <v>34</v>
      </c>
      <c r="B185" s="108">
        <f>ROUND((G185*G$3)+I185,0)</f>
        <v>58349</v>
      </c>
      <c r="C185" s="108">
        <v>65543</v>
      </c>
      <c r="D185" s="140" t="s">
        <v>220</v>
      </c>
      <c r="E185" s="3"/>
      <c r="H185" s="23"/>
      <c r="I185" s="188">
        <v>58349</v>
      </c>
    </row>
    <row r="186" spans="1:9" ht="26.25" thickBot="1" x14ac:dyDescent="0.25">
      <c r="A186" s="110" t="s">
        <v>35</v>
      </c>
      <c r="B186" s="111"/>
      <c r="C186" s="111"/>
      <c r="D186" s="110"/>
      <c r="E186" s="3"/>
      <c r="H186" s="23">
        <v>54379</v>
      </c>
    </row>
    <row r="187" spans="1:9" x14ac:dyDescent="0.2">
      <c r="A187" s="122" t="s">
        <v>36</v>
      </c>
      <c r="B187" s="108">
        <f>ROUND((I187*G$3)+I187,0)</f>
        <v>62142</v>
      </c>
      <c r="C187" s="108">
        <v>52101</v>
      </c>
      <c r="D187" s="140" t="s">
        <v>220</v>
      </c>
      <c r="E187" s="3"/>
      <c r="H187" s="23"/>
      <c r="I187" s="188">
        <v>58349</v>
      </c>
    </row>
    <row r="188" spans="1:9" ht="39" thickBot="1" x14ac:dyDescent="0.25">
      <c r="A188" s="110" t="s">
        <v>37</v>
      </c>
      <c r="B188" s="111"/>
      <c r="C188" s="111"/>
      <c r="D188" s="110"/>
      <c r="E188" s="3"/>
      <c r="H188" s="23">
        <v>43226</v>
      </c>
    </row>
    <row r="189" spans="1:9" x14ac:dyDescent="0.2">
      <c r="A189" s="122" t="s">
        <v>38</v>
      </c>
      <c r="B189" s="108">
        <f>ROUND((I189*G$3)+I189,0)</f>
        <v>49396</v>
      </c>
      <c r="C189" s="108">
        <v>55041</v>
      </c>
      <c r="D189" s="140" t="s">
        <v>220</v>
      </c>
      <c r="E189" s="3"/>
      <c r="H189" s="23"/>
      <c r="I189" s="188">
        <v>46381</v>
      </c>
    </row>
    <row r="190" spans="1:9" ht="26.25" thickBot="1" x14ac:dyDescent="0.25">
      <c r="A190" s="110" t="s">
        <v>39</v>
      </c>
      <c r="B190" s="111"/>
      <c r="C190" s="111"/>
      <c r="D190" s="110"/>
      <c r="E190" s="3"/>
      <c r="H190" s="23">
        <v>32270</v>
      </c>
    </row>
    <row r="191" spans="1:9" x14ac:dyDescent="0.2">
      <c r="A191" s="122" t="s">
        <v>40</v>
      </c>
      <c r="B191" s="108">
        <f>ROUND((I191*G$3)+I191,0)</f>
        <v>36877</v>
      </c>
      <c r="C191" s="108">
        <v>38894</v>
      </c>
      <c r="D191" s="140" t="s">
        <v>220</v>
      </c>
      <c r="E191" s="3"/>
      <c r="H191" s="23"/>
      <c r="I191" s="188">
        <v>34626</v>
      </c>
    </row>
    <row r="192" spans="1:9" ht="15.75" thickBot="1" x14ac:dyDescent="0.25">
      <c r="A192" s="110" t="s">
        <v>41</v>
      </c>
      <c r="B192" s="111"/>
      <c r="C192" s="111"/>
      <c r="D192" s="110"/>
      <c r="E192" s="3"/>
      <c r="H192" s="23">
        <v>78951</v>
      </c>
    </row>
    <row r="193" spans="1:9" x14ac:dyDescent="0.2">
      <c r="A193" s="122" t="s">
        <v>42</v>
      </c>
      <c r="B193" s="108">
        <f>ROUND((I193*G$3)+I193,0)</f>
        <v>90220</v>
      </c>
      <c r="C193" s="108">
        <v>95159</v>
      </c>
      <c r="D193" s="140" t="s">
        <v>220</v>
      </c>
      <c r="E193" s="3"/>
      <c r="H193" s="23"/>
      <c r="I193" s="188">
        <v>84714</v>
      </c>
    </row>
    <row r="194" spans="1:9" ht="26.25" thickBot="1" x14ac:dyDescent="0.25">
      <c r="A194" s="110" t="s">
        <v>212</v>
      </c>
      <c r="B194" s="111"/>
      <c r="C194" s="111"/>
      <c r="D194" s="110"/>
      <c r="E194" s="3"/>
      <c r="H194" s="23">
        <v>30270</v>
      </c>
    </row>
    <row r="195" spans="1:9" ht="15.75" thickBot="1" x14ac:dyDescent="0.25">
      <c r="A195" s="101" t="s">
        <v>43</v>
      </c>
      <c r="B195" s="102">
        <f>ROUND((H195*G$3)+H195,0)</f>
        <v>54722</v>
      </c>
      <c r="C195" s="102">
        <v>36484</v>
      </c>
      <c r="D195" s="136" t="s">
        <v>220</v>
      </c>
      <c r="E195" s="3"/>
      <c r="H195" s="23">
        <v>51382</v>
      </c>
      <c r="I195" s="188">
        <v>32480</v>
      </c>
    </row>
    <row r="196" spans="1:9" ht="15.75" thickBot="1" x14ac:dyDescent="0.25">
      <c r="A196" s="122" t="s">
        <v>44</v>
      </c>
      <c r="B196" s="102">
        <f>ROUND((I196*G$3)+I196,0)</f>
        <v>58717</v>
      </c>
      <c r="C196" s="108">
        <v>61930</v>
      </c>
      <c r="D196" s="140" t="s">
        <v>220</v>
      </c>
      <c r="E196" s="3"/>
      <c r="H196" s="23"/>
      <c r="I196" s="188">
        <v>55133</v>
      </c>
    </row>
    <row r="197" spans="1:9" ht="39" thickBot="1" x14ac:dyDescent="0.25">
      <c r="A197" s="110" t="s">
        <v>37</v>
      </c>
      <c r="B197" s="111"/>
      <c r="C197" s="111"/>
      <c r="D197" s="110"/>
      <c r="E197" s="3"/>
      <c r="H197" s="29">
        <v>45666</v>
      </c>
    </row>
    <row r="198" spans="1:9" x14ac:dyDescent="0.2">
      <c r="A198" s="122" t="s">
        <v>45</v>
      </c>
      <c r="B198" s="108">
        <f>ROUND((I198*G$3)+I198,0)</f>
        <v>52185</v>
      </c>
      <c r="C198" s="108">
        <v>55041</v>
      </c>
      <c r="D198" s="140" t="s">
        <v>220</v>
      </c>
      <c r="E198" s="3"/>
      <c r="H198" s="23"/>
      <c r="I198" s="188">
        <v>49000</v>
      </c>
    </row>
    <row r="199" spans="1:9" ht="15.75" thickBot="1" x14ac:dyDescent="0.25">
      <c r="A199" s="110" t="s">
        <v>46</v>
      </c>
      <c r="B199" s="111"/>
      <c r="C199" s="111"/>
      <c r="D199" s="110"/>
      <c r="E199" s="3"/>
      <c r="H199" s="23">
        <v>38513</v>
      </c>
    </row>
    <row r="200" spans="1:9" x14ac:dyDescent="0.2">
      <c r="A200" s="122" t="s">
        <v>47</v>
      </c>
      <c r="B200" s="108">
        <f>ROUND((I200*G$3)+I200,0)</f>
        <v>44010</v>
      </c>
      <c r="C200" s="108">
        <v>46419</v>
      </c>
      <c r="D200" s="140" t="s">
        <v>220</v>
      </c>
      <c r="E200" s="3"/>
      <c r="H200" s="23"/>
      <c r="I200" s="188">
        <v>41324</v>
      </c>
    </row>
    <row r="201" spans="1:9" ht="15.75" thickBot="1" x14ac:dyDescent="0.25">
      <c r="A201" s="110" t="s">
        <v>46</v>
      </c>
      <c r="B201" s="111"/>
      <c r="C201" s="111"/>
      <c r="D201" s="110"/>
      <c r="E201" s="3"/>
      <c r="H201" s="23">
        <v>24145</v>
      </c>
    </row>
    <row r="202" spans="1:9" x14ac:dyDescent="0.2">
      <c r="A202" s="122" t="s">
        <v>48</v>
      </c>
      <c r="B202" s="108">
        <f>ROUND((I202*G$3)+I202,0)</f>
        <v>27592</v>
      </c>
      <c r="C202" s="108">
        <v>29101</v>
      </c>
      <c r="D202" s="140" t="s">
        <v>220</v>
      </c>
      <c r="E202" s="3"/>
      <c r="H202" s="23"/>
      <c r="I202" s="188">
        <v>25908</v>
      </c>
    </row>
    <row r="203" spans="1:9" ht="15.75" thickBot="1" x14ac:dyDescent="0.25">
      <c r="A203" s="110" t="s">
        <v>49</v>
      </c>
      <c r="B203" s="111"/>
      <c r="C203" s="111"/>
      <c r="D203" s="110"/>
      <c r="E203" s="3"/>
      <c r="H203" s="23">
        <v>56012</v>
      </c>
    </row>
    <row r="204" spans="1:9" x14ac:dyDescent="0.2">
      <c r="A204" s="122" t="s">
        <v>50</v>
      </c>
      <c r="B204" s="108">
        <f>ROUND((I204*G$3)+I204,0)</f>
        <v>64008</v>
      </c>
      <c r="C204" s="108">
        <v>67512</v>
      </c>
      <c r="D204" s="140" t="s">
        <v>220</v>
      </c>
      <c r="E204" s="3"/>
      <c r="H204" s="23"/>
      <c r="I204" s="188">
        <v>60101</v>
      </c>
    </row>
    <row r="205" spans="1:9" ht="26.25" thickBot="1" x14ac:dyDescent="0.25">
      <c r="A205" s="110" t="s">
        <v>51</v>
      </c>
      <c r="B205" s="111"/>
      <c r="C205" s="111"/>
      <c r="D205" s="110"/>
      <c r="E205" s="3"/>
      <c r="H205" s="23">
        <v>339375</v>
      </c>
    </row>
    <row r="206" spans="1:9" x14ac:dyDescent="0.2">
      <c r="A206" s="122" t="s">
        <v>52</v>
      </c>
      <c r="B206" s="108">
        <f>ROUND((I206*G$3)+I206,0)</f>
        <v>387819</v>
      </c>
      <c r="C206" s="108">
        <v>409046</v>
      </c>
      <c r="D206" s="140" t="s">
        <v>220</v>
      </c>
      <c r="E206" s="3"/>
      <c r="H206" s="23"/>
      <c r="I206" s="188">
        <v>364149</v>
      </c>
    </row>
    <row r="207" spans="1:9" ht="26.25" thickBot="1" x14ac:dyDescent="0.25">
      <c r="A207" s="110" t="s">
        <v>213</v>
      </c>
      <c r="B207" s="111"/>
      <c r="C207" s="111"/>
      <c r="D207" s="110"/>
      <c r="E207" s="3"/>
      <c r="H207" s="23">
        <v>33686</v>
      </c>
    </row>
    <row r="208" spans="1:9" x14ac:dyDescent="0.2">
      <c r="A208" s="122" t="s">
        <v>53</v>
      </c>
      <c r="B208" s="108">
        <f>ROUND((I208*G$3)+I208,0)</f>
        <v>38494</v>
      </c>
      <c r="C208" s="108">
        <v>40601</v>
      </c>
      <c r="D208" s="140" t="s">
        <v>220</v>
      </c>
      <c r="E208" s="3"/>
      <c r="H208" s="23"/>
      <c r="I208" s="188">
        <v>36145</v>
      </c>
    </row>
    <row r="209" spans="1:9" ht="33.6" customHeight="1" thickBot="1" x14ac:dyDescent="0.25">
      <c r="A209" s="110" t="s">
        <v>214</v>
      </c>
      <c r="B209" s="111"/>
      <c r="C209" s="111"/>
      <c r="D209" s="110"/>
      <c r="E209" s="3"/>
      <c r="H209" s="23">
        <v>23659</v>
      </c>
    </row>
    <row r="210" spans="1:9" x14ac:dyDescent="0.2">
      <c r="A210" s="122" t="s">
        <v>54</v>
      </c>
      <c r="B210" s="108">
        <f>ROUND((I210*G$3)+I210,0)</f>
        <v>27036</v>
      </c>
      <c r="C210" s="108">
        <v>28516</v>
      </c>
      <c r="D210" s="140" t="s">
        <v>220</v>
      </c>
      <c r="E210" s="3"/>
      <c r="H210" s="23"/>
      <c r="I210" s="188">
        <v>25386</v>
      </c>
    </row>
    <row r="211" spans="1:9" ht="26.25" thickBot="1" x14ac:dyDescent="0.25">
      <c r="A211" s="117" t="s">
        <v>213</v>
      </c>
      <c r="B211" s="118"/>
      <c r="C211" s="118"/>
      <c r="D211" s="117"/>
      <c r="E211" s="3"/>
      <c r="H211" s="23">
        <v>63679</v>
      </c>
    </row>
    <row r="212" spans="1:9" x14ac:dyDescent="0.2">
      <c r="A212" s="122" t="s">
        <v>55</v>
      </c>
      <c r="B212" s="108">
        <f>ROUND((I212*G$3)+I212,0)</f>
        <v>72769</v>
      </c>
      <c r="C212" s="108">
        <v>76751</v>
      </c>
      <c r="D212" s="140" t="s">
        <v>220</v>
      </c>
      <c r="E212" s="3"/>
      <c r="H212" s="23"/>
      <c r="I212" s="188">
        <v>68328</v>
      </c>
    </row>
    <row r="213" spans="1:9" ht="26.25" thickBot="1" x14ac:dyDescent="0.25">
      <c r="A213" s="110" t="s">
        <v>214</v>
      </c>
      <c r="B213" s="111"/>
      <c r="C213" s="111"/>
      <c r="D213" s="110"/>
      <c r="E213" s="3"/>
      <c r="H213" s="23">
        <v>53903</v>
      </c>
    </row>
    <row r="214" spans="1:9" x14ac:dyDescent="0.2">
      <c r="A214" s="122" t="s">
        <v>56</v>
      </c>
      <c r="B214" s="108">
        <f>ROUND((I214*G$3)+I214,0)</f>
        <v>61597</v>
      </c>
      <c r="C214" s="108">
        <v>64968</v>
      </c>
      <c r="D214" s="140" t="s">
        <v>220</v>
      </c>
      <c r="E214" s="3"/>
      <c r="H214" s="23"/>
      <c r="I214" s="188">
        <v>57838</v>
      </c>
    </row>
    <row r="215" spans="1:9" ht="15.75" thickBot="1" x14ac:dyDescent="0.25">
      <c r="A215" s="110" t="s">
        <v>57</v>
      </c>
      <c r="B215" s="111"/>
      <c r="C215" s="111"/>
      <c r="D215" s="142"/>
      <c r="E215" s="3"/>
      <c r="H215" s="23">
        <v>52065</v>
      </c>
    </row>
    <row r="216" spans="1:9" x14ac:dyDescent="0.2">
      <c r="A216" s="122" t="s">
        <v>58</v>
      </c>
      <c r="B216" s="108">
        <f>ROUND((I216*G$3)+I216,0)</f>
        <v>59497</v>
      </c>
      <c r="C216" s="108">
        <v>62754</v>
      </c>
      <c r="D216" s="140" t="s">
        <v>220</v>
      </c>
      <c r="E216" s="3"/>
      <c r="H216" s="23"/>
      <c r="I216" s="188">
        <v>55866</v>
      </c>
    </row>
    <row r="217" spans="1:9" ht="15.75" thickBot="1" x14ac:dyDescent="0.25">
      <c r="A217" s="110" t="s">
        <v>59</v>
      </c>
      <c r="B217" s="111"/>
      <c r="C217" s="111"/>
      <c r="D217" s="110"/>
      <c r="E217" s="3"/>
      <c r="H217" s="23">
        <v>2623</v>
      </c>
    </row>
    <row r="218" spans="1:9" x14ac:dyDescent="0.2">
      <c r="A218" s="123" t="s">
        <v>60</v>
      </c>
      <c r="B218" s="118">
        <f>ROUND((I218*G$3)+I218,0)</f>
        <v>2997</v>
      </c>
      <c r="C218" s="118">
        <v>3162</v>
      </c>
      <c r="D218" s="141" t="s">
        <v>220</v>
      </c>
      <c r="E218" s="3"/>
      <c r="H218" s="24"/>
      <c r="I218" s="188">
        <v>2814</v>
      </c>
    </row>
    <row r="219" spans="1:9" ht="15.75" thickBot="1" x14ac:dyDescent="0.25">
      <c r="A219" s="110" t="s">
        <v>61</v>
      </c>
      <c r="B219" s="111"/>
      <c r="C219" s="111"/>
      <c r="D219" s="110"/>
      <c r="E219" s="3"/>
      <c r="H219" s="24"/>
    </row>
    <row r="220" spans="1:9" ht="16.5" thickBot="1" x14ac:dyDescent="0.25">
      <c r="A220" s="99" t="s">
        <v>263</v>
      </c>
      <c r="B220" s="144"/>
      <c r="C220" s="144"/>
      <c r="D220" s="134"/>
      <c r="E220" s="3"/>
      <c r="H220" s="23">
        <v>57252</v>
      </c>
    </row>
    <row r="221" spans="1:9" x14ac:dyDescent="0.2">
      <c r="A221" s="123" t="s">
        <v>62</v>
      </c>
      <c r="B221" s="118">
        <f>ROUND((I221*G$3)+I221,0)</f>
        <v>65424</v>
      </c>
      <c r="C221" s="118">
        <v>69005</v>
      </c>
      <c r="D221" s="141" t="s">
        <v>220</v>
      </c>
      <c r="E221" s="3"/>
      <c r="H221" s="23"/>
      <c r="I221" s="188">
        <v>61431</v>
      </c>
    </row>
    <row r="222" spans="1:9" ht="26.25" thickBot="1" x14ac:dyDescent="0.25">
      <c r="A222" s="117" t="s">
        <v>215</v>
      </c>
      <c r="B222" s="118"/>
      <c r="C222" s="118"/>
      <c r="D222" s="117"/>
      <c r="E222" s="3"/>
      <c r="H222" s="23">
        <v>54048</v>
      </c>
    </row>
    <row r="223" spans="1:9" x14ac:dyDescent="0.2">
      <c r="A223" s="122" t="s">
        <v>63</v>
      </c>
      <c r="B223" s="108">
        <f>ROUND((I223*G$3)+I223,0)</f>
        <v>61764</v>
      </c>
      <c r="C223" s="108">
        <v>65144</v>
      </c>
      <c r="D223" s="140" t="s">
        <v>220</v>
      </c>
      <c r="E223" s="3"/>
      <c r="H223" s="23"/>
      <c r="I223" s="188">
        <v>57994</v>
      </c>
    </row>
    <row r="224" spans="1:9" ht="15.75" thickBot="1" x14ac:dyDescent="0.25">
      <c r="A224" s="110" t="s">
        <v>64</v>
      </c>
      <c r="B224" s="111"/>
      <c r="C224" s="111"/>
      <c r="D224" s="110"/>
      <c r="E224" s="3"/>
      <c r="H224" s="23">
        <v>71458</v>
      </c>
    </row>
    <row r="225" spans="1:9" x14ac:dyDescent="0.2">
      <c r="A225" s="122" t="s">
        <v>65</v>
      </c>
      <c r="B225" s="108">
        <f>ROUND((I2264*G$3)+I225,0)</f>
        <v>76674</v>
      </c>
      <c r="C225" s="108">
        <v>86127</v>
      </c>
      <c r="D225" s="140" t="s">
        <v>220</v>
      </c>
      <c r="E225" s="3"/>
      <c r="H225" s="23"/>
      <c r="I225" s="188">
        <v>76674</v>
      </c>
    </row>
    <row r="226" spans="1:9" ht="15.75" thickBot="1" x14ac:dyDescent="0.25">
      <c r="A226" s="110" t="s">
        <v>66</v>
      </c>
      <c r="B226" s="111"/>
      <c r="C226" s="111"/>
      <c r="D226" s="110"/>
      <c r="E226" s="3"/>
      <c r="H226" s="23">
        <v>287194</v>
      </c>
    </row>
    <row r="227" spans="1:9" x14ac:dyDescent="0.2">
      <c r="A227" s="122" t="s">
        <v>67</v>
      </c>
      <c r="B227" s="108">
        <f>ROUND((I227*G$3)+I227,0)</f>
        <v>328189</v>
      </c>
      <c r="C227" s="108">
        <v>346153</v>
      </c>
      <c r="D227" s="140" t="s">
        <v>220</v>
      </c>
      <c r="E227" s="3"/>
      <c r="H227" s="23"/>
      <c r="I227" s="188">
        <v>308159</v>
      </c>
    </row>
    <row r="228" spans="1:9" ht="15.75" thickBot="1" x14ac:dyDescent="0.25">
      <c r="A228" s="110" t="s">
        <v>239</v>
      </c>
      <c r="B228" s="111"/>
      <c r="C228" s="111"/>
      <c r="D228" s="110"/>
      <c r="E228" s="3"/>
      <c r="H228" s="23">
        <v>12667</v>
      </c>
    </row>
    <row r="229" spans="1:9" ht="15.75" thickBot="1" x14ac:dyDescent="0.25">
      <c r="A229" s="101" t="s">
        <v>68</v>
      </c>
      <c r="B229" s="102">
        <f>ROUND((I229*G$3)+I229,0)</f>
        <v>14475</v>
      </c>
      <c r="C229" s="102">
        <v>15267</v>
      </c>
      <c r="D229" s="136" t="s">
        <v>221</v>
      </c>
      <c r="E229" s="3"/>
      <c r="H229" s="23">
        <v>27994</v>
      </c>
      <c r="I229" s="188">
        <v>13592</v>
      </c>
    </row>
    <row r="230" spans="1:9" ht="30.75" thickBot="1" x14ac:dyDescent="0.25">
      <c r="A230" s="148" t="s">
        <v>69</v>
      </c>
      <c r="B230" s="102">
        <f t="shared" ref="B230:B231" si="4">ROUND((I230*G$3)+I230,0)</f>
        <v>31990</v>
      </c>
      <c r="C230" s="111">
        <v>33741</v>
      </c>
      <c r="D230" s="142" t="s">
        <v>221</v>
      </c>
      <c r="E230" s="3"/>
      <c r="H230" s="23">
        <v>83410</v>
      </c>
      <c r="I230" s="188">
        <v>30038</v>
      </c>
    </row>
    <row r="231" spans="1:9" x14ac:dyDescent="0.2">
      <c r="A231" s="122" t="s">
        <v>70</v>
      </c>
      <c r="B231" s="108">
        <f t="shared" si="4"/>
        <v>89991</v>
      </c>
      <c r="C231" s="108">
        <v>100533</v>
      </c>
      <c r="D231" s="140" t="s">
        <v>241</v>
      </c>
      <c r="E231" s="3"/>
      <c r="H231" s="23"/>
      <c r="I231" s="188">
        <v>84499</v>
      </c>
    </row>
    <row r="232" spans="1:9" ht="15.75" thickBot="1" x14ac:dyDescent="0.25">
      <c r="A232" s="110" t="s">
        <v>240</v>
      </c>
      <c r="B232" s="111"/>
      <c r="C232" s="111"/>
      <c r="D232" s="110"/>
      <c r="E232" s="3"/>
      <c r="H232" s="23">
        <v>29407</v>
      </c>
    </row>
    <row r="233" spans="1:9" x14ac:dyDescent="0.2">
      <c r="A233" s="122" t="s">
        <v>71</v>
      </c>
      <c r="B233" s="108">
        <f>ROUND((I233*G$3)+I233,0)</f>
        <v>33605</v>
      </c>
      <c r="C233" s="108">
        <v>35444</v>
      </c>
      <c r="D233" s="140" t="s">
        <v>241</v>
      </c>
      <c r="E233" s="3"/>
      <c r="H233" s="23"/>
      <c r="I233" s="188">
        <v>31554</v>
      </c>
    </row>
    <row r="234" spans="1:9" ht="26.25" thickBot="1" x14ac:dyDescent="0.25">
      <c r="A234" s="110" t="s">
        <v>72</v>
      </c>
      <c r="B234" s="111"/>
      <c r="C234" s="111"/>
      <c r="D234" s="110"/>
      <c r="E234" s="3"/>
      <c r="H234" s="23">
        <v>51621</v>
      </c>
    </row>
    <row r="235" spans="1:9" x14ac:dyDescent="0.2">
      <c r="A235" s="122" t="s">
        <v>73</v>
      </c>
      <c r="B235" s="108">
        <f>ROUND((I235*G$3)+I235,0)</f>
        <v>58989</v>
      </c>
      <c r="C235" s="108">
        <v>62219</v>
      </c>
      <c r="D235" s="140" t="s">
        <v>241</v>
      </c>
      <c r="E235" s="3"/>
      <c r="H235" s="23"/>
      <c r="I235" s="188">
        <v>55389</v>
      </c>
    </row>
    <row r="236" spans="1:9" ht="26.25" thickBot="1" x14ac:dyDescent="0.25">
      <c r="A236" s="110" t="s">
        <v>74</v>
      </c>
      <c r="B236" s="111"/>
      <c r="C236" s="111"/>
      <c r="D236" s="110"/>
      <c r="E236" s="3"/>
      <c r="H236" s="24"/>
    </row>
    <row r="237" spans="1:9" ht="16.5" thickBot="1" x14ac:dyDescent="0.25">
      <c r="A237" s="99" t="s">
        <v>21</v>
      </c>
      <c r="B237" s="144"/>
      <c r="C237" s="144"/>
      <c r="D237" s="155"/>
      <c r="E237" s="3"/>
      <c r="H237" s="24"/>
    </row>
    <row r="238" spans="1:9" ht="16.5" thickBot="1" x14ac:dyDescent="0.25">
      <c r="A238" s="177" t="s">
        <v>75</v>
      </c>
      <c r="B238" s="144"/>
      <c r="C238" s="144"/>
      <c r="D238" s="144"/>
      <c r="E238" s="3"/>
      <c r="H238" s="24"/>
    </row>
    <row r="239" spans="1:9" ht="16.5" thickBot="1" x14ac:dyDescent="0.25">
      <c r="A239" s="177" t="s">
        <v>76</v>
      </c>
      <c r="B239" s="144"/>
      <c r="C239" s="144"/>
      <c r="D239" s="144"/>
      <c r="E239" s="3"/>
      <c r="H239" s="24"/>
    </row>
    <row r="240" spans="1:9" ht="16.5" thickBot="1" x14ac:dyDescent="0.25">
      <c r="A240" s="177" t="s">
        <v>77</v>
      </c>
      <c r="B240" s="144"/>
      <c r="C240" s="144"/>
      <c r="D240" s="144"/>
      <c r="E240" s="3"/>
      <c r="H240" s="24"/>
    </row>
    <row r="241" spans="1:10" ht="16.5" thickBot="1" x14ac:dyDescent="0.25">
      <c r="A241" s="177" t="s">
        <v>78</v>
      </c>
      <c r="B241" s="144"/>
      <c r="C241" s="144"/>
      <c r="D241" s="144"/>
      <c r="E241" s="3"/>
      <c r="H241" s="24"/>
    </row>
    <row r="242" spans="1:10" ht="16.5" thickBot="1" x14ac:dyDescent="0.25">
      <c r="A242" s="177" t="s">
        <v>79</v>
      </c>
      <c r="B242" s="144"/>
      <c r="C242" s="144"/>
      <c r="D242" s="144"/>
      <c r="E242" s="3"/>
      <c r="H242" s="24"/>
    </row>
    <row r="243" spans="1:10" ht="26.25" thickBot="1" x14ac:dyDescent="0.25">
      <c r="A243" s="177" t="s">
        <v>80</v>
      </c>
      <c r="B243" s="144"/>
      <c r="C243" s="144"/>
      <c r="D243" s="144"/>
      <c r="E243" s="3"/>
      <c r="H243" s="24"/>
    </row>
    <row r="244" spans="1:10" ht="16.5" thickBot="1" x14ac:dyDescent="0.25">
      <c r="A244" s="177" t="s">
        <v>81</v>
      </c>
      <c r="B244" s="144"/>
      <c r="C244" s="144"/>
      <c r="D244" s="144"/>
      <c r="E244" s="3"/>
      <c r="H244" s="23"/>
    </row>
    <row r="245" spans="1:10" ht="16.5" thickBot="1" x14ac:dyDescent="0.25">
      <c r="A245" s="99" t="s">
        <v>262</v>
      </c>
      <c r="B245" s="144"/>
      <c r="C245" s="144"/>
      <c r="D245" s="132"/>
      <c r="E245" s="6"/>
      <c r="H245" s="18">
        <v>1848</v>
      </c>
    </row>
    <row r="246" spans="1:10" ht="15.75" thickBot="1" x14ac:dyDescent="0.25">
      <c r="A246" s="101" t="s">
        <v>82</v>
      </c>
      <c r="B246" s="102">
        <f>ROUND((I246*G$3)+I246,0)</f>
        <v>2112</v>
      </c>
      <c r="C246" s="102">
        <v>2227</v>
      </c>
      <c r="D246" s="156" t="s">
        <v>1</v>
      </c>
      <c r="E246" s="4"/>
      <c r="H246" s="24">
        <v>0.67</v>
      </c>
      <c r="I246" s="188">
        <v>1983</v>
      </c>
    </row>
    <row r="247" spans="1:10" ht="30.75" thickBot="1" x14ac:dyDescent="0.25">
      <c r="A247" s="101" t="s">
        <v>83</v>
      </c>
      <c r="B247" s="198">
        <v>0.79</v>
      </c>
      <c r="C247" s="198">
        <v>0.83</v>
      </c>
      <c r="D247" s="103" t="s">
        <v>267</v>
      </c>
      <c r="E247" s="4"/>
      <c r="H247" s="23"/>
      <c r="I247" s="188">
        <v>0.74</v>
      </c>
      <c r="J247" s="3">
        <f>0.74*0.1401</f>
        <v>0.103674</v>
      </c>
    </row>
    <row r="248" spans="1:10" ht="32.25" thickBot="1" x14ac:dyDescent="0.25">
      <c r="A248" s="157" t="s">
        <v>261</v>
      </c>
      <c r="B248" s="158"/>
      <c r="C248" s="158"/>
      <c r="D248" s="159"/>
      <c r="E248" s="6"/>
      <c r="H248" s="23"/>
    </row>
    <row r="249" spans="1:10" ht="15.75" thickBot="1" x14ac:dyDescent="0.25">
      <c r="A249" s="101" t="s">
        <v>84</v>
      </c>
      <c r="B249" s="102">
        <v>368</v>
      </c>
      <c r="C249" s="102">
        <v>368</v>
      </c>
      <c r="D249" s="156" t="s">
        <v>1</v>
      </c>
      <c r="E249" s="4"/>
      <c r="G249" s="8" t="s">
        <v>297</v>
      </c>
      <c r="H249" s="29"/>
    </row>
    <row r="250" spans="1:10" ht="15.75" thickBot="1" x14ac:dyDescent="0.25">
      <c r="A250" s="101" t="s">
        <v>85</v>
      </c>
      <c r="B250" s="102">
        <v>299</v>
      </c>
      <c r="C250" s="102">
        <v>299</v>
      </c>
      <c r="D250" s="156" t="s">
        <v>1</v>
      </c>
      <c r="E250" s="4"/>
      <c r="G250" s="8" t="s">
        <v>297</v>
      </c>
      <c r="H250" s="24"/>
    </row>
    <row r="251" spans="1:10" ht="60.75" thickBot="1" x14ac:dyDescent="0.25">
      <c r="A251" s="101" t="s">
        <v>86</v>
      </c>
      <c r="B251" s="161" t="s">
        <v>312</v>
      </c>
      <c r="C251" s="161" t="s">
        <v>313</v>
      </c>
      <c r="D251" s="162"/>
      <c r="E251" s="4"/>
      <c r="G251" s="8" t="s">
        <v>297</v>
      </c>
      <c r="H251" s="23"/>
    </row>
    <row r="252" spans="1:10" ht="16.5" thickBot="1" x14ac:dyDescent="0.25">
      <c r="A252" s="99" t="s">
        <v>260</v>
      </c>
      <c r="B252" s="144"/>
      <c r="C252" s="144"/>
      <c r="D252" s="132"/>
      <c r="E252" s="6"/>
      <c r="H252" s="24"/>
    </row>
    <row r="253" spans="1:10" ht="15.75" thickBot="1" x14ac:dyDescent="0.25">
      <c r="A253" s="101" t="s">
        <v>87</v>
      </c>
      <c r="B253" s="163">
        <v>150</v>
      </c>
      <c r="C253" s="163">
        <v>150</v>
      </c>
      <c r="D253" s="156" t="s">
        <v>1</v>
      </c>
      <c r="E253" s="6"/>
      <c r="G253" s="8" t="s">
        <v>297</v>
      </c>
      <c r="H253" s="29"/>
    </row>
    <row r="254" spans="1:10" ht="16.5" thickBot="1" x14ac:dyDescent="0.25">
      <c r="A254" s="99" t="s">
        <v>259</v>
      </c>
      <c r="B254" s="144"/>
      <c r="C254" s="144"/>
      <c r="D254" s="132"/>
      <c r="E254" s="6"/>
      <c r="H254" s="18"/>
    </row>
    <row r="255" spans="1:10" ht="36" customHeight="1" thickBot="1" x14ac:dyDescent="0.25">
      <c r="A255" s="99" t="s">
        <v>254</v>
      </c>
      <c r="B255" s="144"/>
      <c r="C255" s="144"/>
      <c r="D255" s="144"/>
      <c r="E255" s="6"/>
      <c r="H255" s="18"/>
    </row>
    <row r="256" spans="1:10" ht="75.75" thickBot="1" x14ac:dyDescent="0.25">
      <c r="A256" s="101" t="s">
        <v>255</v>
      </c>
      <c r="B256" s="161" t="s">
        <v>88</v>
      </c>
      <c r="C256" s="161" t="s">
        <v>88</v>
      </c>
      <c r="D256" s="162"/>
      <c r="E256" s="6"/>
      <c r="G256" s="8" t="s">
        <v>297</v>
      </c>
      <c r="H256" s="18"/>
    </row>
    <row r="257" spans="1:8" ht="45.75" thickBot="1" x14ac:dyDescent="0.25">
      <c r="A257" s="101" t="s">
        <v>256</v>
      </c>
      <c r="B257" s="161" t="s">
        <v>268</v>
      </c>
      <c r="C257" s="161" t="s">
        <v>268</v>
      </c>
      <c r="D257" s="162"/>
      <c r="E257" s="6"/>
      <c r="G257" s="8" t="s">
        <v>297</v>
      </c>
      <c r="H257" s="23"/>
    </row>
    <row r="258" spans="1:8" ht="45.75" thickBot="1" x14ac:dyDescent="0.25">
      <c r="A258" s="99" t="s">
        <v>257</v>
      </c>
      <c r="B258" s="161" t="s">
        <v>89</v>
      </c>
      <c r="C258" s="161" t="s">
        <v>89</v>
      </c>
      <c r="D258" s="162"/>
      <c r="E258" s="6"/>
      <c r="G258" s="8" t="s">
        <v>297</v>
      </c>
      <c r="H258" s="25"/>
    </row>
    <row r="259" spans="1:8" ht="15.75" thickBot="1" x14ac:dyDescent="0.25">
      <c r="A259" s="101" t="s">
        <v>295</v>
      </c>
      <c r="B259" s="163">
        <v>460</v>
      </c>
      <c r="C259" s="163">
        <v>460</v>
      </c>
      <c r="D259" s="166" t="s">
        <v>1</v>
      </c>
      <c r="E259" s="6"/>
      <c r="G259" s="8" t="s">
        <v>297</v>
      </c>
      <c r="H259" s="23"/>
    </row>
    <row r="260" spans="1:8" ht="16.5" thickBot="1" x14ac:dyDescent="0.25">
      <c r="A260" s="99" t="s">
        <v>294</v>
      </c>
      <c r="B260" s="102"/>
      <c r="C260" s="102"/>
      <c r="D260" s="156"/>
      <c r="E260" s="6"/>
      <c r="H260" s="23"/>
    </row>
    <row r="261" spans="1:8" ht="30.75" thickBot="1" x14ac:dyDescent="0.25">
      <c r="A261" s="101" t="s">
        <v>269</v>
      </c>
      <c r="B261" s="163">
        <v>23407</v>
      </c>
      <c r="C261" s="163">
        <v>23407</v>
      </c>
      <c r="D261" s="166" t="s">
        <v>1</v>
      </c>
      <c r="E261" s="6"/>
      <c r="G261" s="8" t="s">
        <v>297</v>
      </c>
    </row>
    <row r="262" spans="1:8" ht="15.75" thickBot="1" x14ac:dyDescent="0.25">
      <c r="A262" s="101"/>
      <c r="B262" s="167"/>
      <c r="C262" s="167"/>
      <c r="D262" s="168"/>
      <c r="E262" s="6"/>
      <c r="G262" s="7"/>
    </row>
    <row r="263" spans="1:8" ht="25.5" x14ac:dyDescent="0.2">
      <c r="A263" s="164" t="s">
        <v>258</v>
      </c>
      <c r="B263" s="165"/>
      <c r="C263" s="165"/>
      <c r="D263" s="160"/>
      <c r="E263" s="4"/>
    </row>
    <row r="264" spans="1:8" ht="15.75" thickBot="1" x14ac:dyDescent="0.25">
      <c r="A264" s="152" t="s">
        <v>316</v>
      </c>
      <c r="B264" s="153"/>
      <c r="C264" s="153"/>
      <c r="D264" s="154"/>
    </row>
  </sheetData>
  <mergeCells count="1">
    <mergeCell ref="B2:D2"/>
  </mergeCells>
  <printOptions horizontalCentered="1"/>
  <pageMargins left="0.7" right="0.7" top="0.75" bottom="0.75" header="0.3" footer="0.3"/>
  <pageSetup scale="69" fitToHeight="0" orientation="portrait" r:id="rId1"/>
  <rowBreaks count="4" manualBreakCount="4">
    <brk id="38" max="3" man="1"/>
    <brk id="65" max="3" man="1"/>
    <brk id="153" max="3" man="1"/>
    <brk id="247"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95"/>
  <sheetViews>
    <sheetView view="pageBreakPreview" zoomScaleNormal="95" zoomScaleSheetLayoutView="100" workbookViewId="0">
      <selection activeCell="A43" sqref="A43"/>
    </sheetView>
  </sheetViews>
  <sheetFormatPr defaultColWidth="6.7109375" defaultRowHeight="14.25" x14ac:dyDescent="0.2"/>
  <cols>
    <col min="1" max="1" width="115.140625" style="3" customWidth="1"/>
    <col min="2" max="2" width="17.28515625" style="10" bestFit="1" customWidth="1"/>
    <col min="3" max="3" width="16.28515625" style="3" bestFit="1" customWidth="1"/>
    <col min="4" max="26" width="11.140625" style="3" customWidth="1"/>
    <col min="27" max="16384" width="6.7109375" style="3"/>
  </cols>
  <sheetData>
    <row r="1" spans="1:3" ht="90" customHeight="1" x14ac:dyDescent="0.2">
      <c r="B1" s="241"/>
      <c r="C1" s="241"/>
    </row>
    <row r="2" spans="1:3" ht="38.25" x14ac:dyDescent="0.2">
      <c r="A2" s="96" t="s">
        <v>182</v>
      </c>
      <c r="B2" s="9"/>
      <c r="C2" s="9"/>
    </row>
    <row r="3" spans="1:3" ht="15" thickBot="1" x14ac:dyDescent="0.25">
      <c r="A3" s="98"/>
      <c r="B3" s="189"/>
      <c r="C3" s="180" t="s">
        <v>322</v>
      </c>
    </row>
    <row r="4" spans="1:3" ht="16.5" thickBot="1" x14ac:dyDescent="0.25">
      <c r="A4" s="99" t="s">
        <v>323</v>
      </c>
      <c r="B4" s="100" t="s">
        <v>128</v>
      </c>
      <c r="C4" s="100" t="s">
        <v>127</v>
      </c>
    </row>
    <row r="5" spans="1:3" ht="15.75" thickBot="1" x14ac:dyDescent="0.25">
      <c r="A5" s="101" t="s">
        <v>0</v>
      </c>
      <c r="B5" s="102">
        <v>14000</v>
      </c>
      <c r="C5" s="103" t="s">
        <v>1</v>
      </c>
    </row>
    <row r="6" spans="1:3" ht="15.75" thickBot="1" x14ac:dyDescent="0.25">
      <c r="A6" s="101" t="s">
        <v>324</v>
      </c>
      <c r="B6" s="102">
        <v>10208</v>
      </c>
      <c r="C6" s="103" t="s">
        <v>1</v>
      </c>
    </row>
    <row r="7" spans="1:3" ht="15.75" thickBot="1" x14ac:dyDescent="0.25">
      <c r="A7" s="101" t="s">
        <v>130</v>
      </c>
      <c r="B7" s="102">
        <v>9404</v>
      </c>
      <c r="C7" s="103" t="s">
        <v>1</v>
      </c>
    </row>
    <row r="8" spans="1:3" ht="15" x14ac:dyDescent="0.2">
      <c r="A8" s="107" t="s">
        <v>325</v>
      </c>
      <c r="B8" s="108">
        <v>465.19</v>
      </c>
      <c r="C8" s="109" t="s">
        <v>3</v>
      </c>
    </row>
    <row r="9" spans="1:3" ht="51.75" thickBot="1" x14ac:dyDescent="0.25">
      <c r="A9" s="225" t="s">
        <v>346</v>
      </c>
      <c r="B9" s="226"/>
      <c r="C9" s="227"/>
    </row>
    <row r="10" spans="1:3" ht="15" x14ac:dyDescent="0.2">
      <c r="A10" s="107" t="s">
        <v>326</v>
      </c>
      <c r="B10" s="108">
        <v>465</v>
      </c>
      <c r="C10" s="109" t="s">
        <v>3</v>
      </c>
    </row>
    <row r="11" spans="1:3" ht="39" thickBot="1" x14ac:dyDescent="0.25">
      <c r="A11" s="225" t="s">
        <v>347</v>
      </c>
      <c r="B11" s="226"/>
      <c r="C11" s="227"/>
    </row>
    <row r="12" spans="1:3" ht="15" x14ac:dyDescent="0.2">
      <c r="A12" s="107" t="s">
        <v>327</v>
      </c>
      <c r="B12" s="108">
        <v>436</v>
      </c>
      <c r="C12" s="109" t="s">
        <v>3</v>
      </c>
    </row>
    <row r="13" spans="1:3" ht="51.75" thickBot="1" x14ac:dyDescent="0.25">
      <c r="A13" s="225" t="s">
        <v>348</v>
      </c>
      <c r="B13" s="226"/>
      <c r="C13" s="227"/>
    </row>
    <row r="14" spans="1:3" ht="15" x14ac:dyDescent="0.2">
      <c r="A14" s="107" t="s">
        <v>328</v>
      </c>
      <c r="B14" s="108">
        <v>295</v>
      </c>
      <c r="C14" s="109" t="s">
        <v>3</v>
      </c>
    </row>
    <row r="15" spans="1:3" ht="41.25" customHeight="1" thickBot="1" x14ac:dyDescent="0.25">
      <c r="A15" s="225" t="s">
        <v>349</v>
      </c>
      <c r="B15" s="226"/>
      <c r="C15" s="227"/>
    </row>
    <row r="16" spans="1:3" ht="15" x14ac:dyDescent="0.2">
      <c r="A16" s="107" t="s">
        <v>329</v>
      </c>
      <c r="B16" s="108">
        <v>429</v>
      </c>
      <c r="C16" s="109" t="s">
        <v>3</v>
      </c>
    </row>
    <row r="17" spans="1:3" ht="53.25" customHeight="1" thickBot="1" x14ac:dyDescent="0.25">
      <c r="A17" s="225" t="s">
        <v>350</v>
      </c>
      <c r="B17" s="226"/>
      <c r="C17" s="227"/>
    </row>
    <row r="18" spans="1:3" ht="15" x14ac:dyDescent="0.2">
      <c r="A18" s="107" t="s">
        <v>330</v>
      </c>
      <c r="B18" s="108">
        <v>361</v>
      </c>
      <c r="C18" s="109" t="s">
        <v>3</v>
      </c>
    </row>
    <row r="19" spans="1:3" ht="26.25" thickBot="1" x14ac:dyDescent="0.25">
      <c r="A19" s="225" t="s">
        <v>351</v>
      </c>
      <c r="B19" s="226"/>
      <c r="C19" s="227"/>
    </row>
    <row r="20" spans="1:3" ht="15" x14ac:dyDescent="0.2">
      <c r="A20" s="107" t="s">
        <v>331</v>
      </c>
      <c r="B20" s="108">
        <v>172</v>
      </c>
      <c r="C20" s="109" t="s">
        <v>3</v>
      </c>
    </row>
    <row r="21" spans="1:3" ht="25.5" customHeight="1" thickBot="1" x14ac:dyDescent="0.25">
      <c r="A21" s="225" t="s">
        <v>352</v>
      </c>
      <c r="B21" s="226"/>
      <c r="C21" s="227"/>
    </row>
    <row r="22" spans="1:3" ht="15" x14ac:dyDescent="0.2">
      <c r="A22" s="107" t="s">
        <v>332</v>
      </c>
      <c r="B22" s="108">
        <v>610</v>
      </c>
      <c r="C22" s="109" t="s">
        <v>3</v>
      </c>
    </row>
    <row r="23" spans="1:3" ht="52.5" customHeight="1" thickBot="1" x14ac:dyDescent="0.25">
      <c r="A23" s="225" t="s">
        <v>353</v>
      </c>
      <c r="B23" s="226"/>
      <c r="C23" s="227"/>
    </row>
    <row r="24" spans="1:3" ht="15" x14ac:dyDescent="0.2">
      <c r="A24" s="107" t="s">
        <v>333</v>
      </c>
      <c r="B24" s="108">
        <v>381</v>
      </c>
      <c r="C24" s="109" t="s">
        <v>3</v>
      </c>
    </row>
    <row r="25" spans="1:3" ht="39" thickBot="1" x14ac:dyDescent="0.25">
      <c r="A25" s="225" t="s">
        <v>354</v>
      </c>
      <c r="B25" s="226"/>
      <c r="C25" s="227"/>
    </row>
    <row r="26" spans="1:3" ht="15" x14ac:dyDescent="0.2">
      <c r="A26" s="107" t="s">
        <v>334</v>
      </c>
      <c r="B26" s="108">
        <v>653</v>
      </c>
      <c r="C26" s="109" t="s">
        <v>3</v>
      </c>
    </row>
    <row r="27" spans="1:3" ht="26.25" thickBot="1" x14ac:dyDescent="0.25">
      <c r="A27" s="225" t="s">
        <v>355</v>
      </c>
      <c r="B27" s="226"/>
      <c r="C27" s="227"/>
    </row>
    <row r="28" spans="1:3" ht="15" x14ac:dyDescent="0.2">
      <c r="A28" s="107" t="s">
        <v>335</v>
      </c>
      <c r="B28" s="108">
        <v>915</v>
      </c>
      <c r="C28" s="109" t="s">
        <v>3</v>
      </c>
    </row>
    <row r="29" spans="1:3" ht="65.25" customHeight="1" thickBot="1" x14ac:dyDescent="0.25">
      <c r="A29" s="225" t="s">
        <v>356</v>
      </c>
      <c r="B29" s="226"/>
      <c r="C29" s="227"/>
    </row>
    <row r="30" spans="1:3" ht="15" x14ac:dyDescent="0.2">
      <c r="A30" s="107" t="s">
        <v>336</v>
      </c>
      <c r="B30" s="108">
        <v>686</v>
      </c>
      <c r="C30" s="109" t="s">
        <v>3</v>
      </c>
    </row>
    <row r="31" spans="1:3" ht="51.75" thickBot="1" x14ac:dyDescent="0.25">
      <c r="A31" s="225" t="s">
        <v>357</v>
      </c>
      <c r="B31" s="226"/>
      <c r="C31" s="227"/>
    </row>
    <row r="32" spans="1:3" ht="15" x14ac:dyDescent="0.2">
      <c r="A32" s="107" t="s">
        <v>337</v>
      </c>
      <c r="B32" s="108">
        <v>392</v>
      </c>
      <c r="C32" s="109" t="s">
        <v>3</v>
      </c>
    </row>
    <row r="33" spans="1:3" ht="77.25" thickBot="1" x14ac:dyDescent="0.25">
      <c r="A33" s="225" t="s">
        <v>358</v>
      </c>
      <c r="B33" s="226"/>
      <c r="C33" s="227"/>
    </row>
    <row r="34" spans="1:3" ht="15" x14ac:dyDescent="0.2">
      <c r="A34" s="107" t="s">
        <v>338</v>
      </c>
      <c r="B34" s="108">
        <v>83</v>
      </c>
      <c r="C34" s="109" t="s">
        <v>3</v>
      </c>
    </row>
    <row r="35" spans="1:3" ht="77.25" thickBot="1" x14ac:dyDescent="0.25">
      <c r="A35" s="225" t="s">
        <v>359</v>
      </c>
      <c r="B35" s="226"/>
      <c r="C35" s="227"/>
    </row>
    <row r="36" spans="1:3" ht="15" x14ac:dyDescent="0.2">
      <c r="A36" s="107" t="s">
        <v>339</v>
      </c>
      <c r="B36" s="108">
        <v>597</v>
      </c>
      <c r="C36" s="109" t="s">
        <v>3</v>
      </c>
    </row>
    <row r="37" spans="1:3" ht="15.75" thickBot="1" x14ac:dyDescent="0.25">
      <c r="A37" s="225" t="s">
        <v>360</v>
      </c>
      <c r="B37" s="226"/>
      <c r="C37" s="227"/>
    </row>
    <row r="38" spans="1:3" ht="15" x14ac:dyDescent="0.2">
      <c r="A38" s="107" t="s">
        <v>340</v>
      </c>
      <c r="B38" s="108">
        <v>197</v>
      </c>
      <c r="C38" s="109" t="s">
        <v>3</v>
      </c>
    </row>
    <row r="39" spans="1:3" ht="39.75" customHeight="1" thickBot="1" x14ac:dyDescent="0.25">
      <c r="A39" s="225" t="s">
        <v>361</v>
      </c>
      <c r="B39" s="226"/>
      <c r="C39" s="227"/>
    </row>
    <row r="40" spans="1:3" ht="15" x14ac:dyDescent="0.2">
      <c r="A40" s="107" t="s">
        <v>341</v>
      </c>
      <c r="B40" s="108">
        <v>584</v>
      </c>
      <c r="C40" s="109" t="s">
        <v>3</v>
      </c>
    </row>
    <row r="41" spans="1:3" ht="39" thickBot="1" x14ac:dyDescent="0.25">
      <c r="A41" s="225" t="s">
        <v>362</v>
      </c>
      <c r="B41" s="226"/>
      <c r="C41" s="227"/>
    </row>
    <row r="42" spans="1:3" ht="15" x14ac:dyDescent="0.2">
      <c r="A42" s="107" t="s">
        <v>342</v>
      </c>
      <c r="B42" s="108">
        <v>742</v>
      </c>
      <c r="C42" s="109" t="s">
        <v>3</v>
      </c>
    </row>
    <row r="43" spans="1:3" ht="93" customHeight="1" thickBot="1" x14ac:dyDescent="0.25">
      <c r="A43" s="229" t="s">
        <v>363</v>
      </c>
      <c r="B43" s="226"/>
      <c r="C43" s="227"/>
    </row>
    <row r="44" spans="1:3" ht="15" x14ac:dyDescent="0.2">
      <c r="A44" s="107" t="s">
        <v>343</v>
      </c>
      <c r="B44" s="108">
        <v>356</v>
      </c>
      <c r="C44" s="109" t="s">
        <v>3</v>
      </c>
    </row>
    <row r="45" spans="1:3" ht="26.25" thickBot="1" x14ac:dyDescent="0.25">
      <c r="A45" s="225" t="s">
        <v>364</v>
      </c>
      <c r="B45" s="226"/>
      <c r="C45" s="227"/>
    </row>
    <row r="46" spans="1:3" ht="15" x14ac:dyDescent="0.2">
      <c r="A46" s="107" t="s">
        <v>344</v>
      </c>
      <c r="B46" s="108">
        <v>784</v>
      </c>
      <c r="C46" s="109" t="s">
        <v>3</v>
      </c>
    </row>
    <row r="47" spans="1:3" ht="77.25" thickBot="1" x14ac:dyDescent="0.25">
      <c r="A47" s="225" t="s">
        <v>365</v>
      </c>
      <c r="B47" s="226"/>
      <c r="C47" s="227"/>
    </row>
    <row r="48" spans="1:3" ht="15" x14ac:dyDescent="0.2">
      <c r="A48" s="107" t="s">
        <v>345</v>
      </c>
      <c r="B48" s="108">
        <v>371</v>
      </c>
      <c r="C48" s="109" t="s">
        <v>3</v>
      </c>
    </row>
    <row r="49" spans="1:3" ht="39" customHeight="1" thickBot="1" x14ac:dyDescent="0.25">
      <c r="A49" s="225" t="s">
        <v>366</v>
      </c>
      <c r="B49" s="226"/>
      <c r="C49" s="227"/>
    </row>
    <row r="50" spans="1:3" ht="15.75" thickBot="1" x14ac:dyDescent="0.25">
      <c r="A50" s="105" t="s">
        <v>367</v>
      </c>
      <c r="B50" s="105"/>
      <c r="C50" s="105"/>
    </row>
    <row r="51" spans="1:3" ht="15.75" thickBot="1" x14ac:dyDescent="0.25">
      <c r="A51" s="105" t="s">
        <v>368</v>
      </c>
      <c r="B51" s="105"/>
      <c r="C51" s="105"/>
    </row>
    <row r="52" spans="1:3" ht="16.5" thickBot="1" x14ac:dyDescent="0.25">
      <c r="A52" s="99" t="s">
        <v>10</v>
      </c>
      <c r="B52" s="105"/>
      <c r="C52" s="106"/>
    </row>
    <row r="53" spans="1:3" ht="15.75" thickBot="1" x14ac:dyDescent="0.25">
      <c r="A53" s="101" t="s">
        <v>11</v>
      </c>
      <c r="B53" s="102">
        <v>96</v>
      </c>
      <c r="C53" s="103" t="s">
        <v>1</v>
      </c>
    </row>
    <row r="54" spans="1:3" ht="15.75" thickBot="1" x14ac:dyDescent="0.25">
      <c r="A54" s="101" t="s">
        <v>129</v>
      </c>
      <c r="B54" s="102">
        <v>312</v>
      </c>
      <c r="C54" s="103" t="s">
        <v>12</v>
      </c>
    </row>
    <row r="55" spans="1:3" ht="15.75" thickBot="1" x14ac:dyDescent="0.25">
      <c r="A55" s="101" t="s">
        <v>13</v>
      </c>
      <c r="B55" s="102">
        <v>691</v>
      </c>
      <c r="C55" s="103" t="s">
        <v>1</v>
      </c>
    </row>
    <row r="56" spans="1:3" ht="16.5" thickBot="1" x14ac:dyDescent="0.25">
      <c r="A56" s="99" t="s">
        <v>183</v>
      </c>
      <c r="B56" s="105"/>
      <c r="C56" s="106"/>
    </row>
    <row r="57" spans="1:3" ht="16.5" thickBot="1" x14ac:dyDescent="0.25">
      <c r="A57" s="99" t="s">
        <v>14</v>
      </c>
      <c r="B57" s="105"/>
      <c r="C57" s="106"/>
    </row>
    <row r="58" spans="1:3" ht="15.75" thickBot="1" x14ac:dyDescent="0.25">
      <c r="A58" s="101" t="s">
        <v>126</v>
      </c>
      <c r="B58" s="102">
        <v>6929</v>
      </c>
      <c r="C58" s="103" t="s">
        <v>1</v>
      </c>
    </row>
    <row r="59" spans="1:3" ht="15" x14ac:dyDescent="0.2">
      <c r="A59" s="107" t="s">
        <v>131</v>
      </c>
      <c r="B59" s="228">
        <v>5199</v>
      </c>
      <c r="C59" s="175" t="s">
        <v>1</v>
      </c>
    </row>
    <row r="60" spans="1:3" ht="39.75" customHeight="1" thickBot="1" x14ac:dyDescent="0.25">
      <c r="A60" s="110" t="s">
        <v>136</v>
      </c>
      <c r="B60" s="111"/>
      <c r="C60" s="112"/>
    </row>
    <row r="61" spans="1:3" ht="16.5" customHeight="1" x14ac:dyDescent="0.2">
      <c r="A61" s="107" t="s">
        <v>132</v>
      </c>
      <c r="B61" s="228">
        <v>6929</v>
      </c>
      <c r="C61" s="175" t="s">
        <v>1</v>
      </c>
    </row>
    <row r="62" spans="1:3" ht="40.5" customHeight="1" thickBot="1" x14ac:dyDescent="0.25">
      <c r="A62" s="110" t="s">
        <v>135</v>
      </c>
      <c r="B62" s="111"/>
      <c r="C62" s="112"/>
    </row>
    <row r="63" spans="1:3" ht="15" x14ac:dyDescent="0.2">
      <c r="A63" s="107" t="s">
        <v>133</v>
      </c>
      <c r="B63" s="228">
        <v>6929</v>
      </c>
      <c r="C63" s="175" t="s">
        <v>1</v>
      </c>
    </row>
    <row r="64" spans="1:3" ht="27" customHeight="1" thickBot="1" x14ac:dyDescent="0.25">
      <c r="A64" s="110" t="s">
        <v>134</v>
      </c>
      <c r="B64" s="111"/>
      <c r="C64" s="112"/>
    </row>
    <row r="65" spans="1:3" ht="16.5" thickBot="1" x14ac:dyDescent="0.25">
      <c r="A65" s="99" t="s">
        <v>162</v>
      </c>
      <c r="B65" s="113"/>
      <c r="C65" s="114"/>
    </row>
    <row r="66" spans="1:3" ht="15" x14ac:dyDescent="0.2">
      <c r="A66" s="107" t="s">
        <v>137</v>
      </c>
      <c r="B66" s="108">
        <v>7624</v>
      </c>
      <c r="C66" s="109" t="s">
        <v>15</v>
      </c>
    </row>
    <row r="67" spans="1:3" ht="26.25" thickBot="1" x14ac:dyDescent="0.25">
      <c r="A67" s="117" t="s">
        <v>138</v>
      </c>
      <c r="B67" s="118"/>
      <c r="C67" s="119"/>
    </row>
    <row r="68" spans="1:3" ht="15.75" thickBot="1" x14ac:dyDescent="0.25">
      <c r="A68" s="101" t="s">
        <v>139</v>
      </c>
      <c r="B68" s="102">
        <v>6929</v>
      </c>
      <c r="C68" s="103" t="s">
        <v>15</v>
      </c>
    </row>
    <row r="69" spans="1:3" ht="15" x14ac:dyDescent="0.2">
      <c r="A69" s="107" t="s">
        <v>141</v>
      </c>
      <c r="B69" s="108">
        <v>15940</v>
      </c>
      <c r="C69" s="109" t="s">
        <v>15</v>
      </c>
    </row>
    <row r="70" spans="1:3" ht="39.75" customHeight="1" thickBot="1" x14ac:dyDescent="0.25">
      <c r="A70" s="110" t="s">
        <v>140</v>
      </c>
      <c r="B70" s="111"/>
      <c r="C70" s="112"/>
    </row>
    <row r="71" spans="1:3" ht="15" x14ac:dyDescent="0.2">
      <c r="A71" s="107" t="s">
        <v>142</v>
      </c>
      <c r="B71" s="108">
        <v>7624</v>
      </c>
      <c r="C71" s="109" t="s">
        <v>15</v>
      </c>
    </row>
    <row r="72" spans="1:3" ht="28.5" customHeight="1" thickBot="1" x14ac:dyDescent="0.25">
      <c r="A72" s="117" t="s">
        <v>184</v>
      </c>
      <c r="B72" s="118"/>
      <c r="C72" s="119"/>
    </row>
    <row r="73" spans="1:3" ht="15" x14ac:dyDescent="0.2">
      <c r="A73" s="107" t="s">
        <v>143</v>
      </c>
      <c r="B73" s="108">
        <v>18716</v>
      </c>
      <c r="C73" s="109" t="s">
        <v>15</v>
      </c>
    </row>
    <row r="74" spans="1:3" ht="37.5" customHeight="1" thickBot="1" x14ac:dyDescent="0.25">
      <c r="A74" s="117" t="s">
        <v>371</v>
      </c>
      <c r="B74" s="118"/>
      <c r="C74" s="119"/>
    </row>
    <row r="75" spans="1:3" ht="15" x14ac:dyDescent="0.2">
      <c r="A75" s="107" t="s">
        <v>145</v>
      </c>
      <c r="B75" s="108">
        <v>32577</v>
      </c>
      <c r="C75" s="109" t="s">
        <v>15</v>
      </c>
    </row>
    <row r="76" spans="1:3" ht="39" thickBot="1" x14ac:dyDescent="0.25">
      <c r="A76" s="110" t="s">
        <v>149</v>
      </c>
      <c r="B76" s="111"/>
      <c r="C76" s="112"/>
    </row>
    <row r="77" spans="1:3" ht="15" x14ac:dyDescent="0.2">
      <c r="A77" s="107" t="s">
        <v>146</v>
      </c>
      <c r="B77" s="108">
        <v>6929</v>
      </c>
      <c r="C77" s="109" t="s">
        <v>15</v>
      </c>
    </row>
    <row r="78" spans="1:3" ht="26.25" thickBot="1" x14ac:dyDescent="0.25">
      <c r="A78" s="117" t="s">
        <v>147</v>
      </c>
      <c r="B78" s="118"/>
      <c r="C78" s="119"/>
    </row>
    <row r="79" spans="1:3" ht="15" x14ac:dyDescent="0.2">
      <c r="A79" s="107" t="s">
        <v>148</v>
      </c>
      <c r="B79" s="108">
        <v>4851</v>
      </c>
      <c r="C79" s="109" t="s">
        <v>15</v>
      </c>
    </row>
    <row r="80" spans="1:3" ht="39" customHeight="1" thickBot="1" x14ac:dyDescent="0.25">
      <c r="A80" s="110" t="s">
        <v>150</v>
      </c>
      <c r="B80" s="111"/>
      <c r="C80" s="112"/>
    </row>
    <row r="81" spans="1:3" ht="15" x14ac:dyDescent="0.2">
      <c r="A81" s="123" t="s">
        <v>152</v>
      </c>
      <c r="B81" s="118">
        <v>8319</v>
      </c>
      <c r="C81" s="119" t="s">
        <v>15</v>
      </c>
    </row>
    <row r="82" spans="1:3" ht="30" customHeight="1" thickBot="1" x14ac:dyDescent="0.25">
      <c r="A82" s="179" t="s">
        <v>151</v>
      </c>
      <c r="B82" s="118"/>
      <c r="C82" s="119"/>
    </row>
    <row r="83" spans="1:3" ht="15" x14ac:dyDescent="0.2">
      <c r="A83" s="107" t="s">
        <v>185</v>
      </c>
      <c r="B83" s="108">
        <v>6934</v>
      </c>
      <c r="C83" s="109" t="s">
        <v>15</v>
      </c>
    </row>
    <row r="84" spans="1:3" ht="39" thickBot="1" x14ac:dyDescent="0.25">
      <c r="A84" s="117" t="s">
        <v>123</v>
      </c>
      <c r="B84" s="118"/>
      <c r="C84" s="119"/>
    </row>
    <row r="85" spans="1:3" ht="15" x14ac:dyDescent="0.2">
      <c r="A85" s="122" t="s">
        <v>153</v>
      </c>
      <c r="B85" s="108">
        <v>9590</v>
      </c>
      <c r="C85" s="109" t="s">
        <v>15</v>
      </c>
    </row>
    <row r="86" spans="1:3" ht="26.25" thickBot="1" x14ac:dyDescent="0.25">
      <c r="A86" s="117" t="s">
        <v>154</v>
      </c>
      <c r="B86" s="118"/>
      <c r="C86" s="119"/>
    </row>
    <row r="87" spans="1:3" ht="15" x14ac:dyDescent="0.2">
      <c r="A87" s="107" t="s">
        <v>155</v>
      </c>
      <c r="B87" s="108">
        <v>20101</v>
      </c>
      <c r="C87" s="109" t="s">
        <v>15</v>
      </c>
    </row>
    <row r="88" spans="1:3" ht="66.75" customHeight="1" thickBot="1" x14ac:dyDescent="0.25">
      <c r="A88" s="117" t="s">
        <v>156</v>
      </c>
      <c r="B88" s="118"/>
      <c r="C88" s="119"/>
    </row>
    <row r="89" spans="1:3" ht="15" x14ac:dyDescent="0.2">
      <c r="A89" s="107" t="s">
        <v>157</v>
      </c>
      <c r="B89" s="108">
        <v>20101</v>
      </c>
      <c r="C89" s="109" t="s">
        <v>15</v>
      </c>
    </row>
    <row r="90" spans="1:3" ht="27" customHeight="1" thickBot="1" x14ac:dyDescent="0.25">
      <c r="A90" s="117" t="s">
        <v>158</v>
      </c>
      <c r="B90" s="118"/>
      <c r="C90" s="119"/>
    </row>
    <row r="91" spans="1:3" ht="15" x14ac:dyDescent="0.2">
      <c r="A91" s="107" t="s">
        <v>159</v>
      </c>
      <c r="B91" s="108">
        <v>18021</v>
      </c>
      <c r="C91" s="109" t="s">
        <v>15</v>
      </c>
    </row>
    <row r="92" spans="1:3" ht="39" thickBot="1" x14ac:dyDescent="0.25">
      <c r="A92" s="117" t="s">
        <v>160</v>
      </c>
      <c r="B92" s="118"/>
      <c r="C92" s="119"/>
    </row>
    <row r="93" spans="1:3" ht="15" x14ac:dyDescent="0.2">
      <c r="A93" s="107" t="s">
        <v>186</v>
      </c>
      <c r="B93" s="108">
        <v>6929</v>
      </c>
      <c r="C93" s="109" t="s">
        <v>15</v>
      </c>
    </row>
    <row r="94" spans="1:3" ht="15.75" thickBot="1" x14ac:dyDescent="0.25">
      <c r="A94" s="110" t="s">
        <v>16</v>
      </c>
      <c r="B94" s="111"/>
      <c r="C94" s="112"/>
    </row>
    <row r="95" spans="1:3" ht="16.5" thickBot="1" x14ac:dyDescent="0.25">
      <c r="A95" s="99" t="s">
        <v>163</v>
      </c>
      <c r="B95" s="113"/>
      <c r="C95" s="114"/>
    </row>
    <row r="96" spans="1:3" ht="15" thickBot="1" x14ac:dyDescent="0.25">
      <c r="A96" s="125" t="s">
        <v>284</v>
      </c>
      <c r="B96" s="126"/>
      <c r="C96" s="127"/>
    </row>
    <row r="97" spans="1:3" ht="15" x14ac:dyDescent="0.2">
      <c r="A97" s="123" t="s">
        <v>187</v>
      </c>
      <c r="B97" s="118">
        <v>4158</v>
      </c>
      <c r="C97" s="119" t="s">
        <v>15</v>
      </c>
    </row>
    <row r="98" spans="1:3" ht="51" customHeight="1" thickBot="1" x14ac:dyDescent="0.25">
      <c r="A98" s="110" t="s">
        <v>161</v>
      </c>
      <c r="B98" s="111"/>
      <c r="C98" s="112"/>
    </row>
    <row r="99" spans="1:3" ht="15" x14ac:dyDescent="0.2">
      <c r="A99" s="123" t="s">
        <v>175</v>
      </c>
      <c r="B99" s="118">
        <v>4158</v>
      </c>
      <c r="C99" s="119" t="s">
        <v>15</v>
      </c>
    </row>
    <row r="100" spans="1:3" ht="39" thickBot="1" x14ac:dyDescent="0.25">
      <c r="A100" s="117" t="s">
        <v>174</v>
      </c>
      <c r="B100" s="115"/>
      <c r="C100" s="116"/>
    </row>
    <row r="101" spans="1:3" ht="15" x14ac:dyDescent="0.2">
      <c r="A101" s="122" t="s">
        <v>172</v>
      </c>
      <c r="B101" s="120">
        <v>13863</v>
      </c>
      <c r="C101" s="121" t="s">
        <v>15</v>
      </c>
    </row>
    <row r="102" spans="1:3" ht="39" thickBot="1" x14ac:dyDescent="0.25">
      <c r="A102" s="117" t="s">
        <v>173</v>
      </c>
      <c r="B102" s="118"/>
      <c r="C102" s="119"/>
    </row>
    <row r="103" spans="1:3" ht="15" x14ac:dyDescent="0.2">
      <c r="A103" s="122" t="s">
        <v>171</v>
      </c>
      <c r="B103" s="108">
        <v>9704</v>
      </c>
      <c r="C103" s="109" t="s">
        <v>15</v>
      </c>
    </row>
    <row r="104" spans="1:3" ht="27.75" customHeight="1" thickBot="1" x14ac:dyDescent="0.25">
      <c r="A104" s="110" t="s">
        <v>170</v>
      </c>
      <c r="B104" s="111"/>
      <c r="C104" s="112"/>
    </row>
    <row r="105" spans="1:3" ht="15" x14ac:dyDescent="0.2">
      <c r="A105" s="123" t="s">
        <v>176</v>
      </c>
      <c r="B105" s="118">
        <v>18716</v>
      </c>
      <c r="C105" s="119" t="s">
        <v>15</v>
      </c>
    </row>
    <row r="106" spans="1:3" ht="51.75" thickBot="1" x14ac:dyDescent="0.25">
      <c r="A106" s="117" t="s">
        <v>18</v>
      </c>
      <c r="B106" s="118"/>
      <c r="C106" s="119"/>
    </row>
    <row r="107" spans="1:3" ht="15" x14ac:dyDescent="0.2">
      <c r="A107" s="122" t="s">
        <v>90</v>
      </c>
      <c r="B107" s="108">
        <v>40200</v>
      </c>
      <c r="C107" s="109" t="s">
        <v>15</v>
      </c>
    </row>
    <row r="108" spans="1:3" ht="26.25" thickBot="1" x14ac:dyDescent="0.25">
      <c r="A108" s="110" t="s">
        <v>165</v>
      </c>
      <c r="B108" s="111"/>
      <c r="C108" s="112"/>
    </row>
    <row r="109" spans="1:3" ht="15" x14ac:dyDescent="0.2">
      <c r="A109" s="123" t="s">
        <v>91</v>
      </c>
      <c r="B109" s="118">
        <v>29954</v>
      </c>
      <c r="C109" s="119" t="s">
        <v>15</v>
      </c>
    </row>
    <row r="110" spans="1:3" ht="66" thickBot="1" x14ac:dyDescent="0.25">
      <c r="A110" s="110" t="s">
        <v>166</v>
      </c>
      <c r="B110" s="111"/>
      <c r="C110" s="112"/>
    </row>
    <row r="111" spans="1:3" ht="15" x14ac:dyDescent="0.2">
      <c r="A111" s="122" t="s">
        <v>169</v>
      </c>
      <c r="B111" s="108">
        <v>29803</v>
      </c>
      <c r="C111" s="109" t="s">
        <v>15</v>
      </c>
    </row>
    <row r="112" spans="1:3" ht="53.25" customHeight="1" thickBot="1" x14ac:dyDescent="0.25">
      <c r="A112" s="110" t="s">
        <v>168</v>
      </c>
      <c r="B112" s="111"/>
      <c r="C112" s="112"/>
    </row>
    <row r="113" spans="1:3" ht="15" x14ac:dyDescent="0.2">
      <c r="A113" s="122" t="s">
        <v>19</v>
      </c>
      <c r="B113" s="108">
        <v>12476</v>
      </c>
      <c r="C113" s="109" t="s">
        <v>15</v>
      </c>
    </row>
    <row r="114" spans="1:3" ht="39" thickBot="1" x14ac:dyDescent="0.25">
      <c r="A114" s="110" t="s">
        <v>188</v>
      </c>
      <c r="B114" s="111"/>
      <c r="C114" s="112"/>
    </row>
    <row r="115" spans="1:3" ht="15" x14ac:dyDescent="0.2">
      <c r="A115" s="123" t="s">
        <v>189</v>
      </c>
      <c r="B115" s="118">
        <v>4851</v>
      </c>
      <c r="C115" s="119" t="s">
        <v>15</v>
      </c>
    </row>
    <row r="116" spans="1:3" ht="27.75" customHeight="1" thickBot="1" x14ac:dyDescent="0.25">
      <c r="A116" s="110" t="s">
        <v>167</v>
      </c>
      <c r="B116" s="111"/>
      <c r="C116" s="112"/>
    </row>
    <row r="117" spans="1:3" ht="15" x14ac:dyDescent="0.2">
      <c r="A117" s="122" t="s">
        <v>177</v>
      </c>
      <c r="B117" s="108">
        <v>22181</v>
      </c>
      <c r="C117" s="109" t="s">
        <v>15</v>
      </c>
    </row>
    <row r="118" spans="1:3" ht="26.25" thickBot="1" x14ac:dyDescent="0.25">
      <c r="A118" s="110" t="s">
        <v>190</v>
      </c>
      <c r="B118" s="111"/>
      <c r="C118" s="112"/>
    </row>
    <row r="119" spans="1:3" ht="15" x14ac:dyDescent="0.2">
      <c r="A119" s="122" t="s">
        <v>178</v>
      </c>
      <c r="B119" s="108">
        <v>30495</v>
      </c>
      <c r="C119" s="109" t="s">
        <v>15</v>
      </c>
    </row>
    <row r="120" spans="1:3" ht="26.25" thickBot="1" x14ac:dyDescent="0.25">
      <c r="A120" s="110" t="s">
        <v>181</v>
      </c>
      <c r="B120" s="111"/>
      <c r="C120" s="112"/>
    </row>
    <row r="121" spans="1:3" ht="15" x14ac:dyDescent="0.2">
      <c r="A121" s="123" t="s">
        <v>179</v>
      </c>
      <c r="B121" s="118">
        <v>10397</v>
      </c>
      <c r="C121" s="119" t="s">
        <v>15</v>
      </c>
    </row>
    <row r="122" spans="1:3" ht="53.25" customHeight="1" thickBot="1" x14ac:dyDescent="0.25">
      <c r="A122" s="110" t="s">
        <v>191</v>
      </c>
      <c r="B122" s="111"/>
      <c r="C122" s="112"/>
    </row>
    <row r="123" spans="1:3" ht="15" x14ac:dyDescent="0.2">
      <c r="A123" s="122" t="s">
        <v>192</v>
      </c>
      <c r="B123" s="108">
        <v>6929</v>
      </c>
      <c r="C123" s="109" t="s">
        <v>15</v>
      </c>
    </row>
    <row r="124" spans="1:3" ht="15.75" thickBot="1" x14ac:dyDescent="0.25">
      <c r="A124" s="110" t="s">
        <v>20</v>
      </c>
      <c r="B124" s="111"/>
      <c r="C124" s="112"/>
    </row>
    <row r="125" spans="1:3" ht="16.5" thickBot="1" x14ac:dyDescent="0.25">
      <c r="A125" s="99" t="s">
        <v>21</v>
      </c>
      <c r="B125" s="129"/>
      <c r="C125" s="130"/>
    </row>
    <row r="126" spans="1:3" ht="16.5" thickBot="1" x14ac:dyDescent="0.25">
      <c r="A126" s="128" t="s">
        <v>125</v>
      </c>
      <c r="B126" s="129"/>
      <c r="C126" s="129"/>
    </row>
    <row r="127" spans="1:3" ht="16.5" thickBot="1" x14ac:dyDescent="0.25">
      <c r="A127" s="124" t="s">
        <v>180</v>
      </c>
      <c r="B127" s="129"/>
      <c r="C127" s="129"/>
    </row>
    <row r="128" spans="1:3" ht="16.5" thickBot="1" x14ac:dyDescent="0.25">
      <c r="A128" s="131" t="s">
        <v>219</v>
      </c>
      <c r="B128" s="129"/>
      <c r="C128" s="129"/>
    </row>
    <row r="129" spans="1:3" ht="16.5" thickBot="1" x14ac:dyDescent="0.25">
      <c r="A129" s="99" t="s">
        <v>318</v>
      </c>
      <c r="B129" s="132" t="s">
        <v>22</v>
      </c>
      <c r="C129" s="132" t="s">
        <v>216</v>
      </c>
    </row>
    <row r="130" spans="1:3" ht="15.75" thickBot="1" x14ac:dyDescent="0.25">
      <c r="A130" s="138" t="s">
        <v>252</v>
      </c>
      <c r="B130" s="102">
        <v>12089</v>
      </c>
      <c r="C130" s="139">
        <f>B130+312</f>
        <v>12401</v>
      </c>
    </row>
    <row r="131" spans="1:3" ht="15.75" thickBot="1" x14ac:dyDescent="0.25">
      <c r="A131" s="138" t="s">
        <v>251</v>
      </c>
      <c r="B131" s="102">
        <v>18133</v>
      </c>
      <c r="C131" s="139">
        <f>B131+364</f>
        <v>18497</v>
      </c>
    </row>
    <row r="132" spans="1:3" ht="15.75" thickBot="1" x14ac:dyDescent="0.25">
      <c r="A132" s="138" t="s">
        <v>250</v>
      </c>
      <c r="B132" s="102">
        <v>30221</v>
      </c>
      <c r="C132" s="139">
        <f>B132+395</f>
        <v>30616</v>
      </c>
    </row>
    <row r="133" spans="1:3" ht="15.75" thickBot="1" x14ac:dyDescent="0.25">
      <c r="A133" s="138" t="s">
        <v>370</v>
      </c>
      <c r="B133" s="102">
        <v>60443</v>
      </c>
      <c r="C133" s="139">
        <f>B133+676</f>
        <v>61119</v>
      </c>
    </row>
    <row r="134" spans="1:3" ht="15.75" thickBot="1" x14ac:dyDescent="0.25">
      <c r="A134" s="138" t="s">
        <v>248</v>
      </c>
      <c r="B134" s="102">
        <v>96708</v>
      </c>
      <c r="C134" s="139">
        <f>B134+859</f>
        <v>97567</v>
      </c>
    </row>
    <row r="135" spans="1:3" ht="15.75" thickBot="1" x14ac:dyDescent="0.25">
      <c r="A135" s="138" t="s">
        <v>247</v>
      </c>
      <c r="B135" s="102">
        <v>193417</v>
      </c>
      <c r="C135" s="139">
        <f>B135+2378</f>
        <v>195795</v>
      </c>
    </row>
    <row r="136" spans="1:3" ht="15.75" thickBot="1" x14ac:dyDescent="0.25">
      <c r="A136" s="138" t="s">
        <v>246</v>
      </c>
      <c r="B136" s="102">
        <v>302214</v>
      </c>
      <c r="C136" s="139">
        <f>B136+3600</f>
        <v>305814</v>
      </c>
    </row>
    <row r="137" spans="1:3" ht="15.75" thickBot="1" x14ac:dyDescent="0.25">
      <c r="A137" s="138" t="s">
        <v>245</v>
      </c>
      <c r="B137" s="102">
        <v>604428</v>
      </c>
      <c r="C137" s="139">
        <f>B137+6432</f>
        <v>610860</v>
      </c>
    </row>
    <row r="138" spans="1:3" ht="15.75" thickBot="1" x14ac:dyDescent="0.25">
      <c r="A138" s="138" t="s">
        <v>244</v>
      </c>
      <c r="B138" s="102">
        <v>967085</v>
      </c>
      <c r="C138" s="139">
        <f>B138+10258</f>
        <v>977343</v>
      </c>
    </row>
    <row r="139" spans="1:3" ht="15.75" thickBot="1" x14ac:dyDescent="0.25">
      <c r="A139" s="138" t="s">
        <v>271</v>
      </c>
      <c r="B139" s="102">
        <v>1390184</v>
      </c>
      <c r="C139" s="139">
        <f>B139+13287</f>
        <v>1403471</v>
      </c>
    </row>
    <row r="140" spans="1:3" ht="16.5" thickBot="1" x14ac:dyDescent="0.25">
      <c r="A140" s="99" t="s">
        <v>193</v>
      </c>
      <c r="B140" s="133"/>
      <c r="C140" s="132"/>
    </row>
    <row r="141" spans="1:3" ht="16.5" thickBot="1" x14ac:dyDescent="0.25">
      <c r="A141" s="99" t="s">
        <v>23</v>
      </c>
      <c r="B141" s="133"/>
      <c r="C141" s="132"/>
    </row>
    <row r="142" spans="1:3" ht="15.75" thickBot="1" x14ac:dyDescent="0.25">
      <c r="A142" s="101" t="s">
        <v>24</v>
      </c>
      <c r="B142" s="135">
        <v>16823</v>
      </c>
      <c r="C142" s="136" t="s">
        <v>25</v>
      </c>
    </row>
    <row r="143" spans="1:3" ht="15.75" thickBot="1" x14ac:dyDescent="0.25">
      <c r="A143" s="137" t="s">
        <v>92</v>
      </c>
      <c r="B143" s="135">
        <v>11575</v>
      </c>
      <c r="C143" s="136" t="s">
        <v>25</v>
      </c>
    </row>
    <row r="144" spans="1:3" ht="15.75" thickBot="1" x14ac:dyDescent="0.25">
      <c r="A144" s="137" t="s">
        <v>93</v>
      </c>
      <c r="B144" s="135">
        <v>10064</v>
      </c>
      <c r="C144" s="136" t="s">
        <v>25</v>
      </c>
    </row>
    <row r="145" spans="1:3" ht="15.75" thickBot="1" x14ac:dyDescent="0.25">
      <c r="A145" s="137" t="s">
        <v>94</v>
      </c>
      <c r="B145" s="135">
        <v>8728</v>
      </c>
      <c r="C145" s="136" t="s">
        <v>25</v>
      </c>
    </row>
    <row r="146" spans="1:3" ht="15.75" thickBot="1" x14ac:dyDescent="0.25">
      <c r="A146" s="137" t="s">
        <v>95</v>
      </c>
      <c r="B146" s="135">
        <v>4564</v>
      </c>
      <c r="C146" s="136" t="s">
        <v>217</v>
      </c>
    </row>
    <row r="147" spans="1:3" ht="16.5" thickBot="1" x14ac:dyDescent="0.25">
      <c r="A147" s="99" t="s">
        <v>218</v>
      </c>
      <c r="B147" s="129"/>
      <c r="C147" s="134"/>
    </row>
    <row r="148" spans="1:3" ht="15" x14ac:dyDescent="0.2">
      <c r="A148" s="122" t="s">
        <v>96</v>
      </c>
      <c r="B148" s="108">
        <v>12412</v>
      </c>
      <c r="C148" s="140" t="s">
        <v>220</v>
      </c>
    </row>
    <row r="149" spans="1:3" ht="26.25" thickBot="1" x14ac:dyDescent="0.25">
      <c r="A149" s="110" t="s">
        <v>194</v>
      </c>
      <c r="B149" s="111"/>
      <c r="C149" s="112"/>
    </row>
    <row r="150" spans="1:3" ht="15.75" thickBot="1" x14ac:dyDescent="0.25">
      <c r="A150" s="137" t="s">
        <v>97</v>
      </c>
      <c r="B150" s="102">
        <v>2671</v>
      </c>
      <c r="C150" s="136" t="s">
        <v>220</v>
      </c>
    </row>
    <row r="151" spans="1:3" ht="15" x14ac:dyDescent="0.2">
      <c r="A151" s="122" t="s">
        <v>98</v>
      </c>
      <c r="B151" s="108">
        <v>12163</v>
      </c>
      <c r="C151" s="140" t="s">
        <v>220</v>
      </c>
    </row>
    <row r="152" spans="1:3" ht="15.75" thickBot="1" x14ac:dyDescent="0.25">
      <c r="A152" s="110" t="s">
        <v>195</v>
      </c>
      <c r="B152" s="111"/>
      <c r="C152" s="112"/>
    </row>
    <row r="153" spans="1:3" ht="15" x14ac:dyDescent="0.2">
      <c r="A153" s="123" t="s">
        <v>99</v>
      </c>
      <c r="B153" s="118">
        <v>6802</v>
      </c>
      <c r="C153" s="141" t="s">
        <v>220</v>
      </c>
    </row>
    <row r="154" spans="1:3" ht="26.25" thickBot="1" x14ac:dyDescent="0.25">
      <c r="A154" s="117" t="s">
        <v>196</v>
      </c>
      <c r="B154" s="118"/>
      <c r="C154" s="117"/>
    </row>
    <row r="155" spans="1:3" ht="15" x14ac:dyDescent="0.2">
      <c r="A155" s="122" t="s">
        <v>100</v>
      </c>
      <c r="B155" s="108">
        <v>6339</v>
      </c>
      <c r="C155" s="140" t="s">
        <v>220</v>
      </c>
    </row>
    <row r="156" spans="1:3" ht="15.75" thickBot="1" x14ac:dyDescent="0.25">
      <c r="A156" s="110" t="s">
        <v>197</v>
      </c>
      <c r="B156" s="111"/>
      <c r="C156" s="110"/>
    </row>
    <row r="157" spans="1:3" ht="15" x14ac:dyDescent="0.2">
      <c r="A157" s="123" t="s">
        <v>101</v>
      </c>
      <c r="B157" s="118">
        <v>4452</v>
      </c>
      <c r="C157" s="141" t="s">
        <v>220</v>
      </c>
    </row>
    <row r="158" spans="1:3" ht="15.75" thickBot="1" x14ac:dyDescent="0.25">
      <c r="A158" s="110" t="s">
        <v>223</v>
      </c>
      <c r="B158" s="111"/>
      <c r="C158" s="110"/>
    </row>
    <row r="159" spans="1:3" ht="15.75" thickBot="1" x14ac:dyDescent="0.25">
      <c r="A159" s="137" t="s">
        <v>102</v>
      </c>
      <c r="B159" s="102">
        <v>2992</v>
      </c>
      <c r="C159" s="136" t="s">
        <v>220</v>
      </c>
    </row>
    <row r="160" spans="1:3" ht="15.75" thickBot="1" x14ac:dyDescent="0.25">
      <c r="A160" s="143" t="s">
        <v>198</v>
      </c>
      <c r="B160" s="102">
        <v>1763</v>
      </c>
      <c r="C160" s="136" t="s">
        <v>220</v>
      </c>
    </row>
    <row r="161" spans="1:3" ht="16.5" thickBot="1" x14ac:dyDescent="0.25">
      <c r="A161" s="99" t="s">
        <v>26</v>
      </c>
      <c r="B161" s="144"/>
      <c r="C161" s="134"/>
    </row>
    <row r="162" spans="1:3" ht="15" x14ac:dyDescent="0.2">
      <c r="A162" s="122" t="s">
        <v>103</v>
      </c>
      <c r="B162" s="108">
        <v>13989</v>
      </c>
      <c r="C162" s="140" t="s">
        <v>222</v>
      </c>
    </row>
    <row r="163" spans="1:3" ht="15.75" thickBot="1" x14ac:dyDescent="0.25">
      <c r="A163" s="110" t="s">
        <v>224</v>
      </c>
      <c r="B163" s="111"/>
      <c r="C163" s="110"/>
    </row>
    <row r="164" spans="1:3" ht="15" x14ac:dyDescent="0.2">
      <c r="A164" s="122" t="s">
        <v>104</v>
      </c>
      <c r="B164" s="108">
        <v>10026</v>
      </c>
      <c r="C164" s="140" t="s">
        <v>222</v>
      </c>
    </row>
    <row r="165" spans="1:3" ht="15.75" thickBot="1" x14ac:dyDescent="0.25">
      <c r="A165" s="110" t="s">
        <v>199</v>
      </c>
      <c r="B165" s="111"/>
      <c r="C165" s="110"/>
    </row>
    <row r="166" spans="1:3" ht="16.5" thickBot="1" x14ac:dyDescent="0.25">
      <c r="A166" s="99" t="s">
        <v>200</v>
      </c>
      <c r="B166" s="144"/>
      <c r="C166" s="134"/>
    </row>
    <row r="167" spans="1:3" ht="15" x14ac:dyDescent="0.2">
      <c r="A167" s="122" t="s">
        <v>105</v>
      </c>
      <c r="B167" s="108">
        <v>10921</v>
      </c>
      <c r="C167" s="140" t="s">
        <v>27</v>
      </c>
    </row>
    <row r="168" spans="1:3" ht="15.75" thickBot="1" x14ac:dyDescent="0.25">
      <c r="A168" s="110" t="s">
        <v>225</v>
      </c>
      <c r="B168" s="111"/>
      <c r="C168" s="110"/>
    </row>
    <row r="169" spans="1:3" ht="15" x14ac:dyDescent="0.2">
      <c r="A169" s="122" t="s">
        <v>106</v>
      </c>
      <c r="B169" s="108">
        <v>8888</v>
      </c>
      <c r="C169" s="140" t="s">
        <v>27</v>
      </c>
    </row>
    <row r="170" spans="1:3" ht="15.75" thickBot="1" x14ac:dyDescent="0.25">
      <c r="A170" s="110" t="s">
        <v>226</v>
      </c>
      <c r="B170" s="111"/>
      <c r="C170" s="110"/>
    </row>
    <row r="171" spans="1:3" ht="15" x14ac:dyDescent="0.2">
      <c r="A171" s="122" t="s">
        <v>107</v>
      </c>
      <c r="B171" s="108">
        <v>9387</v>
      </c>
      <c r="C171" s="140" t="s">
        <v>27</v>
      </c>
    </row>
    <row r="172" spans="1:3" ht="15.75" thickBot="1" x14ac:dyDescent="0.25">
      <c r="A172" s="110" t="s">
        <v>227</v>
      </c>
      <c r="B172" s="111"/>
      <c r="C172" s="110"/>
    </row>
    <row r="173" spans="1:3" ht="15" x14ac:dyDescent="0.2">
      <c r="A173" s="122" t="s">
        <v>108</v>
      </c>
      <c r="B173" s="108">
        <v>53995</v>
      </c>
      <c r="C173" s="140" t="s">
        <v>220</v>
      </c>
    </row>
    <row r="174" spans="1:3" ht="26.25" thickBot="1" x14ac:dyDescent="0.25">
      <c r="A174" s="110" t="s">
        <v>228</v>
      </c>
      <c r="B174" s="111"/>
      <c r="C174" s="110"/>
    </row>
    <row r="175" spans="1:3" ht="15" x14ac:dyDescent="0.2">
      <c r="A175" s="122" t="s">
        <v>109</v>
      </c>
      <c r="B175" s="108">
        <v>60225</v>
      </c>
      <c r="C175" s="140" t="s">
        <v>220</v>
      </c>
    </row>
    <row r="176" spans="1:3" ht="27" customHeight="1" thickBot="1" x14ac:dyDescent="0.25">
      <c r="A176" s="110" t="s">
        <v>229</v>
      </c>
      <c r="B176" s="111"/>
      <c r="C176" s="110"/>
    </row>
    <row r="177" spans="1:3" ht="16.5" thickBot="1" x14ac:dyDescent="0.25">
      <c r="A177" s="181" t="s">
        <v>201</v>
      </c>
      <c r="B177" s="182"/>
      <c r="C177" s="183"/>
    </row>
    <row r="178" spans="1:3" ht="15" x14ac:dyDescent="0.2">
      <c r="A178" s="122" t="s">
        <v>110</v>
      </c>
      <c r="B178" s="108">
        <v>16211</v>
      </c>
      <c r="C178" s="140" t="s">
        <v>220</v>
      </c>
    </row>
    <row r="179" spans="1:3" ht="15.75" thickBot="1" x14ac:dyDescent="0.25">
      <c r="A179" s="117" t="s">
        <v>230</v>
      </c>
      <c r="B179" s="118"/>
      <c r="C179" s="117"/>
    </row>
    <row r="180" spans="1:3" ht="15" x14ac:dyDescent="0.2">
      <c r="A180" s="122" t="s">
        <v>111</v>
      </c>
      <c r="B180" s="108">
        <v>14478</v>
      </c>
      <c r="C180" s="140" t="s">
        <v>220</v>
      </c>
    </row>
    <row r="181" spans="1:3" ht="15.75" thickBot="1" x14ac:dyDescent="0.25">
      <c r="A181" s="117" t="s">
        <v>202</v>
      </c>
      <c r="B181" s="118"/>
      <c r="C181" s="117"/>
    </row>
    <row r="182" spans="1:3" ht="15" x14ac:dyDescent="0.2">
      <c r="A182" s="122" t="s">
        <v>112</v>
      </c>
      <c r="B182" s="108">
        <v>13543</v>
      </c>
      <c r="C182" s="140" t="s">
        <v>220</v>
      </c>
    </row>
    <row r="183" spans="1:3" ht="15.75" thickBot="1" x14ac:dyDescent="0.25">
      <c r="A183" s="110" t="s">
        <v>203</v>
      </c>
      <c r="B183" s="111"/>
      <c r="C183" s="110"/>
    </row>
    <row r="184" spans="1:3" ht="15" x14ac:dyDescent="0.2">
      <c r="A184" s="122" t="s">
        <v>113</v>
      </c>
      <c r="B184" s="108">
        <v>48953</v>
      </c>
      <c r="C184" s="140" t="s">
        <v>220</v>
      </c>
    </row>
    <row r="185" spans="1:3" ht="15.75" thickBot="1" x14ac:dyDescent="0.25">
      <c r="A185" s="110" t="s">
        <v>242</v>
      </c>
      <c r="B185" s="111"/>
      <c r="C185" s="110"/>
    </row>
    <row r="186" spans="1:3" ht="15" x14ac:dyDescent="0.2">
      <c r="A186" s="122" t="s">
        <v>114</v>
      </c>
      <c r="B186" s="108">
        <v>16223</v>
      </c>
      <c r="C186" s="140" t="s">
        <v>220</v>
      </c>
    </row>
    <row r="187" spans="1:3" ht="15.75" thickBot="1" x14ac:dyDescent="0.25">
      <c r="A187" s="110" t="s">
        <v>204</v>
      </c>
      <c r="B187" s="111"/>
      <c r="C187" s="110"/>
    </row>
    <row r="188" spans="1:3" ht="15" x14ac:dyDescent="0.2">
      <c r="A188" s="122" t="s">
        <v>115</v>
      </c>
      <c r="B188" s="108">
        <v>43521</v>
      </c>
      <c r="C188" s="140" t="s">
        <v>220</v>
      </c>
    </row>
    <row r="189" spans="1:3" ht="13.5" customHeight="1" thickBot="1" x14ac:dyDescent="0.25">
      <c r="A189" s="110" t="s">
        <v>205</v>
      </c>
      <c r="B189" s="111"/>
      <c r="C189" s="110"/>
    </row>
    <row r="190" spans="1:3" ht="15" x14ac:dyDescent="0.2">
      <c r="A190" s="122" t="s">
        <v>116</v>
      </c>
      <c r="B190" s="108">
        <v>100149</v>
      </c>
      <c r="C190" s="140" t="s">
        <v>220</v>
      </c>
    </row>
    <row r="191" spans="1:3" ht="15.75" thickBot="1" x14ac:dyDescent="0.25">
      <c r="A191" s="110" t="s">
        <v>206</v>
      </c>
      <c r="B191" s="111"/>
      <c r="C191" s="110"/>
    </row>
    <row r="192" spans="1:3" ht="16.5" thickBot="1" x14ac:dyDescent="0.25">
      <c r="A192" s="99" t="s">
        <v>28</v>
      </c>
      <c r="B192" s="144"/>
      <c r="C192" s="134"/>
    </row>
    <row r="193" spans="1:3" ht="15" x14ac:dyDescent="0.2">
      <c r="A193" s="122" t="s">
        <v>29</v>
      </c>
      <c r="B193" s="108">
        <v>21672</v>
      </c>
      <c r="C193" s="140" t="s">
        <v>220</v>
      </c>
    </row>
    <row r="194" spans="1:3" ht="15.75" thickBot="1" x14ac:dyDescent="0.25">
      <c r="A194" s="110" t="s">
        <v>233</v>
      </c>
      <c r="B194" s="111"/>
      <c r="C194" s="110"/>
    </row>
    <row r="195" spans="1:3" ht="15" x14ac:dyDescent="0.2">
      <c r="A195" s="178" t="s">
        <v>232</v>
      </c>
      <c r="B195" s="108">
        <v>13534</v>
      </c>
      <c r="C195" s="140" t="s">
        <v>217</v>
      </c>
    </row>
    <row r="196" spans="1:3" ht="15.75" thickBot="1" x14ac:dyDescent="0.25">
      <c r="A196" s="179" t="s">
        <v>231</v>
      </c>
      <c r="B196" s="111"/>
      <c r="C196" s="110"/>
    </row>
    <row r="197" spans="1:3" ht="15.75" thickBot="1" x14ac:dyDescent="0.25">
      <c r="A197" s="146" t="s">
        <v>117</v>
      </c>
      <c r="B197" s="102">
        <v>56005</v>
      </c>
      <c r="C197" s="136" t="s">
        <v>217</v>
      </c>
    </row>
    <row r="198" spans="1:3" ht="16.5" thickBot="1" x14ac:dyDescent="0.25">
      <c r="A198" s="99" t="s">
        <v>207</v>
      </c>
      <c r="B198" s="144"/>
      <c r="C198" s="134"/>
    </row>
    <row r="199" spans="1:3" ht="15" x14ac:dyDescent="0.2">
      <c r="A199" s="122" t="s">
        <v>118</v>
      </c>
      <c r="B199" s="108">
        <v>12964</v>
      </c>
      <c r="C199" s="140" t="s">
        <v>220</v>
      </c>
    </row>
    <row r="200" spans="1:3" ht="15.75" thickBot="1" x14ac:dyDescent="0.25">
      <c r="A200" s="110" t="s">
        <v>238</v>
      </c>
      <c r="B200" s="111"/>
      <c r="C200" s="110"/>
    </row>
    <row r="201" spans="1:3" ht="15.75" thickBot="1" x14ac:dyDescent="0.25">
      <c r="A201" s="147" t="s">
        <v>119</v>
      </c>
      <c r="B201" s="102">
        <v>14210</v>
      </c>
      <c r="C201" s="136" t="s">
        <v>220</v>
      </c>
    </row>
    <row r="202" spans="1:3" ht="15.75" thickBot="1" x14ac:dyDescent="0.25">
      <c r="A202" s="122" t="s">
        <v>235</v>
      </c>
      <c r="B202" s="102">
        <v>20746</v>
      </c>
      <c r="C202" s="140" t="s">
        <v>220</v>
      </c>
    </row>
    <row r="203" spans="1:3" ht="15.75" thickBot="1" x14ac:dyDescent="0.25">
      <c r="A203" s="110" t="s">
        <v>234</v>
      </c>
      <c r="B203" s="111"/>
      <c r="C203" s="110"/>
    </row>
    <row r="204" spans="1:3" ht="15" x14ac:dyDescent="0.2">
      <c r="A204" s="122" t="s">
        <v>120</v>
      </c>
      <c r="B204" s="108">
        <v>64339</v>
      </c>
      <c r="C204" s="140" t="s">
        <v>220</v>
      </c>
    </row>
    <row r="205" spans="1:3" ht="15.75" thickBot="1" x14ac:dyDescent="0.25">
      <c r="A205" s="110" t="s">
        <v>208</v>
      </c>
      <c r="B205" s="111"/>
      <c r="C205" s="110"/>
    </row>
    <row r="206" spans="1:3" ht="15.75" thickBot="1" x14ac:dyDescent="0.25">
      <c r="A206" s="101" t="s">
        <v>30</v>
      </c>
      <c r="B206" s="102">
        <v>215293</v>
      </c>
      <c r="C206" s="136" t="s">
        <v>220</v>
      </c>
    </row>
    <row r="207" spans="1:3" ht="15.75" thickBot="1" x14ac:dyDescent="0.25">
      <c r="A207" s="148" t="s">
        <v>209</v>
      </c>
      <c r="B207" s="102">
        <v>192659</v>
      </c>
      <c r="C207" s="142" t="s">
        <v>220</v>
      </c>
    </row>
    <row r="208" spans="1:3" ht="15.75" thickBot="1" x14ac:dyDescent="0.25">
      <c r="A208" s="122" t="s">
        <v>121</v>
      </c>
      <c r="B208" s="102">
        <v>20336</v>
      </c>
      <c r="C208" s="140" t="s">
        <v>220</v>
      </c>
    </row>
    <row r="209" spans="1:3" ht="15.75" thickBot="1" x14ac:dyDescent="0.25">
      <c r="A209" s="110" t="s">
        <v>237</v>
      </c>
      <c r="B209" s="111"/>
      <c r="C209" s="110"/>
    </row>
    <row r="210" spans="1:3" ht="15" x14ac:dyDescent="0.2">
      <c r="A210" s="122" t="s">
        <v>122</v>
      </c>
      <c r="B210" s="108">
        <v>14442</v>
      </c>
      <c r="C210" s="140" t="s">
        <v>220</v>
      </c>
    </row>
    <row r="211" spans="1:3" ht="15.75" thickBot="1" x14ac:dyDescent="0.25">
      <c r="A211" s="110" t="s">
        <v>236</v>
      </c>
      <c r="B211" s="111"/>
      <c r="C211" s="110"/>
    </row>
    <row r="212" spans="1:3" ht="15" x14ac:dyDescent="0.2">
      <c r="A212" s="123" t="s">
        <v>31</v>
      </c>
      <c r="B212" s="118">
        <v>22153</v>
      </c>
      <c r="C212" s="141" t="s">
        <v>220</v>
      </c>
    </row>
    <row r="213" spans="1:3" ht="26.25" thickBot="1" x14ac:dyDescent="0.25">
      <c r="A213" s="110" t="s">
        <v>32</v>
      </c>
      <c r="B213" s="111"/>
      <c r="C213" s="110"/>
    </row>
    <row r="214" spans="1:3" ht="16.5" thickBot="1" x14ac:dyDescent="0.25">
      <c r="A214" s="99" t="s">
        <v>210</v>
      </c>
      <c r="B214" s="144"/>
      <c r="C214" s="134"/>
    </row>
    <row r="215" spans="1:3" ht="15" x14ac:dyDescent="0.2">
      <c r="A215" s="123" t="s">
        <v>33</v>
      </c>
      <c r="B215" s="118">
        <v>80419</v>
      </c>
      <c r="C215" s="141" t="s">
        <v>220</v>
      </c>
    </row>
    <row r="216" spans="1:3" ht="26.25" thickBot="1" x14ac:dyDescent="0.25">
      <c r="A216" s="110" t="s">
        <v>211</v>
      </c>
      <c r="B216" s="111"/>
      <c r="C216" s="110"/>
    </row>
    <row r="217" spans="1:3" ht="15" x14ac:dyDescent="0.2">
      <c r="A217" s="122" t="s">
        <v>34</v>
      </c>
      <c r="B217" s="108">
        <v>68492</v>
      </c>
      <c r="C217" s="140" t="s">
        <v>220</v>
      </c>
    </row>
    <row r="218" spans="1:3" ht="15.75" thickBot="1" x14ac:dyDescent="0.25">
      <c r="A218" s="110" t="s">
        <v>35</v>
      </c>
      <c r="B218" s="111"/>
      <c r="C218" s="110"/>
    </row>
    <row r="219" spans="1:3" ht="15" x14ac:dyDescent="0.2">
      <c r="A219" s="122" t="s">
        <v>36</v>
      </c>
      <c r="B219" s="108">
        <v>54445</v>
      </c>
      <c r="C219" s="140" t="s">
        <v>220</v>
      </c>
    </row>
    <row r="220" spans="1:3" ht="26.25" thickBot="1" x14ac:dyDescent="0.25">
      <c r="A220" s="110" t="s">
        <v>37</v>
      </c>
      <c r="B220" s="111"/>
      <c r="C220" s="110"/>
    </row>
    <row r="221" spans="1:3" ht="15" x14ac:dyDescent="0.2">
      <c r="A221" s="122" t="s">
        <v>38</v>
      </c>
      <c r="B221" s="108">
        <v>48672</v>
      </c>
      <c r="C221" s="140" t="s">
        <v>220</v>
      </c>
    </row>
    <row r="222" spans="1:3" ht="15.75" thickBot="1" x14ac:dyDescent="0.25">
      <c r="A222" s="110" t="s">
        <v>39</v>
      </c>
      <c r="B222" s="111"/>
      <c r="C222" s="110"/>
    </row>
    <row r="223" spans="1:3" ht="15" x14ac:dyDescent="0.2">
      <c r="A223" s="122" t="s">
        <v>40</v>
      </c>
      <c r="B223" s="108">
        <v>40644</v>
      </c>
      <c r="C223" s="140" t="s">
        <v>220</v>
      </c>
    </row>
    <row r="224" spans="1:3" ht="15.75" thickBot="1" x14ac:dyDescent="0.25">
      <c r="A224" s="110" t="s">
        <v>41</v>
      </c>
      <c r="B224" s="111"/>
      <c r="C224" s="110"/>
    </row>
    <row r="225" spans="1:3" ht="15" x14ac:dyDescent="0.2">
      <c r="A225" s="122" t="s">
        <v>42</v>
      </c>
      <c r="B225" s="108">
        <v>99441</v>
      </c>
      <c r="C225" s="140" t="s">
        <v>220</v>
      </c>
    </row>
    <row r="226" spans="1:3" ht="26.25" thickBot="1" x14ac:dyDescent="0.25">
      <c r="A226" s="110" t="s">
        <v>212</v>
      </c>
      <c r="B226" s="111"/>
      <c r="C226" s="110"/>
    </row>
    <row r="227" spans="1:3" ht="15.75" thickBot="1" x14ac:dyDescent="0.25">
      <c r="A227" s="101" t="s">
        <v>43</v>
      </c>
      <c r="B227" s="102">
        <v>38125</v>
      </c>
      <c r="C227" s="136" t="s">
        <v>220</v>
      </c>
    </row>
    <row r="228" spans="1:3" ht="15" x14ac:dyDescent="0.2">
      <c r="A228" s="122" t="s">
        <v>44</v>
      </c>
      <c r="B228" s="108">
        <v>64717</v>
      </c>
      <c r="C228" s="140" t="s">
        <v>220</v>
      </c>
    </row>
    <row r="229" spans="1:3" ht="26.25" thickBot="1" x14ac:dyDescent="0.25">
      <c r="A229" s="110" t="s">
        <v>37</v>
      </c>
      <c r="B229" s="111"/>
      <c r="C229" s="110"/>
    </row>
    <row r="230" spans="1:3" ht="15" x14ac:dyDescent="0.2">
      <c r="A230" s="122" t="s">
        <v>45</v>
      </c>
      <c r="B230" s="108">
        <v>57518</v>
      </c>
      <c r="C230" s="140" t="s">
        <v>220</v>
      </c>
    </row>
    <row r="231" spans="1:3" ht="15.75" thickBot="1" x14ac:dyDescent="0.25">
      <c r="A231" s="110" t="s">
        <v>46</v>
      </c>
      <c r="B231" s="111"/>
      <c r="C231" s="110"/>
    </row>
    <row r="232" spans="1:3" ht="15" x14ac:dyDescent="0.2">
      <c r="A232" s="122" t="s">
        <v>47</v>
      </c>
      <c r="B232" s="108">
        <v>48508</v>
      </c>
      <c r="C232" s="140" t="s">
        <v>220</v>
      </c>
    </row>
    <row r="233" spans="1:3" ht="15.75" thickBot="1" x14ac:dyDescent="0.25">
      <c r="A233" s="110" t="s">
        <v>46</v>
      </c>
      <c r="B233" s="111"/>
      <c r="C233" s="110"/>
    </row>
    <row r="234" spans="1:3" ht="15" x14ac:dyDescent="0.2">
      <c r="A234" s="122" t="s">
        <v>48</v>
      </c>
      <c r="B234" s="108">
        <v>30411</v>
      </c>
      <c r="C234" s="140" t="s">
        <v>220</v>
      </c>
    </row>
    <row r="235" spans="1:3" ht="15.75" thickBot="1" x14ac:dyDescent="0.25">
      <c r="A235" s="110" t="s">
        <v>49</v>
      </c>
      <c r="B235" s="111"/>
      <c r="C235" s="110"/>
    </row>
    <row r="236" spans="1:3" ht="15" x14ac:dyDescent="0.2">
      <c r="A236" s="122" t="s">
        <v>50</v>
      </c>
      <c r="B236" s="108">
        <v>70550</v>
      </c>
      <c r="C236" s="140" t="s">
        <v>220</v>
      </c>
    </row>
    <row r="237" spans="1:3" ht="15.75" thickBot="1" x14ac:dyDescent="0.25">
      <c r="A237" s="110" t="s">
        <v>51</v>
      </c>
      <c r="B237" s="111"/>
      <c r="C237" s="110"/>
    </row>
    <row r="238" spans="1:3" ht="15" x14ac:dyDescent="0.2">
      <c r="A238" s="122" t="s">
        <v>52</v>
      </c>
      <c r="B238" s="108">
        <v>427453</v>
      </c>
      <c r="C238" s="140" t="s">
        <v>220</v>
      </c>
    </row>
    <row r="239" spans="1:3" ht="15.75" thickBot="1" x14ac:dyDescent="0.25">
      <c r="A239" s="110" t="s">
        <v>213</v>
      </c>
      <c r="B239" s="111"/>
      <c r="C239" s="110"/>
    </row>
    <row r="240" spans="1:3" ht="15" x14ac:dyDescent="0.2">
      <c r="A240" s="122" t="s">
        <v>53</v>
      </c>
      <c r="B240" s="108">
        <v>42428</v>
      </c>
      <c r="C240" s="140" t="s">
        <v>220</v>
      </c>
    </row>
    <row r="241" spans="1:3" ht="27" customHeight="1" thickBot="1" x14ac:dyDescent="0.25">
      <c r="A241" s="110" t="s">
        <v>214</v>
      </c>
      <c r="B241" s="111"/>
      <c r="C241" s="110"/>
    </row>
    <row r="242" spans="1:3" ht="15" x14ac:dyDescent="0.2">
      <c r="A242" s="122" t="s">
        <v>54</v>
      </c>
      <c r="B242" s="108">
        <v>29799</v>
      </c>
      <c r="C242" s="140" t="s">
        <v>220</v>
      </c>
    </row>
    <row r="243" spans="1:3" ht="15.75" thickBot="1" x14ac:dyDescent="0.25">
      <c r="A243" s="117" t="s">
        <v>213</v>
      </c>
      <c r="B243" s="118"/>
      <c r="C243" s="117"/>
    </row>
    <row r="244" spans="1:3" ht="15" x14ac:dyDescent="0.2">
      <c r="A244" s="122" t="s">
        <v>55</v>
      </c>
      <c r="B244" s="108">
        <v>80205</v>
      </c>
      <c r="C244" s="140" t="s">
        <v>220</v>
      </c>
    </row>
    <row r="245" spans="1:3" ht="26.25" thickBot="1" x14ac:dyDescent="0.25">
      <c r="A245" s="110" t="s">
        <v>214</v>
      </c>
      <c r="B245" s="111"/>
      <c r="C245" s="110"/>
    </row>
    <row r="246" spans="1:3" ht="15" x14ac:dyDescent="0.2">
      <c r="A246" s="122" t="s">
        <v>56</v>
      </c>
      <c r="B246" s="108">
        <v>67892</v>
      </c>
      <c r="C246" s="140" t="s">
        <v>220</v>
      </c>
    </row>
    <row r="247" spans="1:3" ht="15.75" thickBot="1" x14ac:dyDescent="0.25">
      <c r="A247" s="110" t="s">
        <v>57</v>
      </c>
      <c r="B247" s="111"/>
      <c r="C247" s="142"/>
    </row>
    <row r="248" spans="1:3" ht="15" x14ac:dyDescent="0.2">
      <c r="A248" s="122" t="s">
        <v>58</v>
      </c>
      <c r="B248" s="108">
        <v>65578</v>
      </c>
      <c r="C248" s="140" t="s">
        <v>220</v>
      </c>
    </row>
    <row r="249" spans="1:3" ht="15.75" thickBot="1" x14ac:dyDescent="0.25">
      <c r="A249" s="110" t="s">
        <v>59</v>
      </c>
      <c r="B249" s="111"/>
      <c r="C249" s="110"/>
    </row>
    <row r="250" spans="1:3" ht="15" x14ac:dyDescent="0.2">
      <c r="A250" s="123" t="s">
        <v>60</v>
      </c>
      <c r="B250" s="118">
        <v>3304</v>
      </c>
      <c r="C250" s="141" t="s">
        <v>220</v>
      </c>
    </row>
    <row r="251" spans="1:3" ht="15.75" thickBot="1" x14ac:dyDescent="0.25">
      <c r="A251" s="110" t="s">
        <v>61</v>
      </c>
      <c r="B251" s="111"/>
      <c r="C251" s="110"/>
    </row>
    <row r="252" spans="1:3" ht="16.5" thickBot="1" x14ac:dyDescent="0.25">
      <c r="A252" s="99" t="s">
        <v>263</v>
      </c>
      <c r="B252" s="144"/>
      <c r="C252" s="134"/>
    </row>
    <row r="253" spans="1:3" ht="15" x14ac:dyDescent="0.2">
      <c r="A253" s="123" t="s">
        <v>62</v>
      </c>
      <c r="B253" s="118">
        <v>72110</v>
      </c>
      <c r="C253" s="141" t="s">
        <v>220</v>
      </c>
    </row>
    <row r="254" spans="1:3" ht="15.75" thickBot="1" x14ac:dyDescent="0.25">
      <c r="A254" s="117" t="s">
        <v>215</v>
      </c>
      <c r="B254" s="118"/>
      <c r="C254" s="117"/>
    </row>
    <row r="255" spans="1:3" ht="15" x14ac:dyDescent="0.2">
      <c r="A255" s="122" t="s">
        <v>63</v>
      </c>
      <c r="B255" s="108">
        <v>68076</v>
      </c>
      <c r="C255" s="140" t="s">
        <v>220</v>
      </c>
    </row>
    <row r="256" spans="1:3" ht="15.75" thickBot="1" x14ac:dyDescent="0.25">
      <c r="A256" s="110" t="s">
        <v>64</v>
      </c>
      <c r="B256" s="111"/>
      <c r="C256" s="110"/>
    </row>
    <row r="257" spans="1:3" ht="15" x14ac:dyDescent="0.2">
      <c r="A257" s="122" t="s">
        <v>65</v>
      </c>
      <c r="B257" s="108">
        <v>90003</v>
      </c>
      <c r="C257" s="140" t="s">
        <v>220</v>
      </c>
    </row>
    <row r="258" spans="1:3" ht="15.75" thickBot="1" x14ac:dyDescent="0.25">
      <c r="A258" s="110" t="s">
        <v>66</v>
      </c>
      <c r="B258" s="111"/>
      <c r="C258" s="110"/>
    </row>
    <row r="259" spans="1:3" ht="15" x14ac:dyDescent="0.2">
      <c r="A259" s="122" t="s">
        <v>67</v>
      </c>
      <c r="B259" s="108">
        <v>361730</v>
      </c>
      <c r="C259" s="140" t="s">
        <v>220</v>
      </c>
    </row>
    <row r="260" spans="1:3" ht="15.75" thickBot="1" x14ac:dyDescent="0.25">
      <c r="A260" s="110" t="s">
        <v>239</v>
      </c>
      <c r="B260" s="111"/>
      <c r="C260" s="110"/>
    </row>
    <row r="261" spans="1:3" ht="15.75" thickBot="1" x14ac:dyDescent="0.25">
      <c r="A261" s="101" t="s">
        <v>68</v>
      </c>
      <c r="B261" s="102">
        <v>15954</v>
      </c>
      <c r="C261" s="136" t="s">
        <v>221</v>
      </c>
    </row>
    <row r="262" spans="1:3" ht="15.75" thickBot="1" x14ac:dyDescent="0.25">
      <c r="A262" s="148" t="s">
        <v>69</v>
      </c>
      <c r="B262" s="102">
        <v>35259</v>
      </c>
      <c r="C262" s="142" t="s">
        <v>221</v>
      </c>
    </row>
    <row r="263" spans="1:3" ht="15" x14ac:dyDescent="0.2">
      <c r="A263" s="122" t="s">
        <v>70</v>
      </c>
      <c r="B263" s="108">
        <v>105057</v>
      </c>
      <c r="C263" s="140" t="s">
        <v>241</v>
      </c>
    </row>
    <row r="264" spans="1:3" ht="15.75" thickBot="1" x14ac:dyDescent="0.25">
      <c r="A264" s="110" t="s">
        <v>240</v>
      </c>
      <c r="B264" s="111"/>
      <c r="C264" s="110"/>
    </row>
    <row r="265" spans="1:3" ht="15" x14ac:dyDescent="0.2">
      <c r="A265" s="122" t="s">
        <v>71</v>
      </c>
      <c r="B265" s="108">
        <v>37039</v>
      </c>
      <c r="C265" s="140" t="s">
        <v>241</v>
      </c>
    </row>
    <row r="266" spans="1:3" ht="15.75" thickBot="1" x14ac:dyDescent="0.25">
      <c r="A266" s="110" t="s">
        <v>72</v>
      </c>
      <c r="B266" s="111"/>
      <c r="C266" s="110"/>
    </row>
    <row r="267" spans="1:3" ht="15" x14ac:dyDescent="0.2">
      <c r="A267" s="122" t="s">
        <v>73</v>
      </c>
      <c r="B267" s="108">
        <v>65018</v>
      </c>
      <c r="C267" s="140" t="s">
        <v>241</v>
      </c>
    </row>
    <row r="268" spans="1:3" ht="15.75" thickBot="1" x14ac:dyDescent="0.25">
      <c r="A268" s="110" t="s">
        <v>74</v>
      </c>
      <c r="B268" s="111"/>
      <c r="C268" s="110"/>
    </row>
    <row r="269" spans="1:3" ht="16.5" thickBot="1" x14ac:dyDescent="0.25">
      <c r="A269" s="99" t="s">
        <v>21</v>
      </c>
      <c r="B269" s="144"/>
      <c r="C269" s="155"/>
    </row>
    <row r="270" spans="1:3" ht="16.5" thickBot="1" x14ac:dyDescent="0.25">
      <c r="A270" s="177" t="s">
        <v>75</v>
      </c>
      <c r="B270" s="144"/>
      <c r="C270" s="144"/>
    </row>
    <row r="271" spans="1:3" ht="16.5" thickBot="1" x14ac:dyDescent="0.25">
      <c r="A271" s="177" t="s">
        <v>76</v>
      </c>
      <c r="B271" s="144"/>
      <c r="C271" s="144"/>
    </row>
    <row r="272" spans="1:3" ht="16.5" thickBot="1" x14ac:dyDescent="0.25">
      <c r="A272" s="177" t="s">
        <v>77</v>
      </c>
      <c r="B272" s="144"/>
      <c r="C272" s="144"/>
    </row>
    <row r="273" spans="1:3" ht="16.5" thickBot="1" x14ac:dyDescent="0.25">
      <c r="A273" s="177" t="s">
        <v>78</v>
      </c>
      <c r="B273" s="144"/>
      <c r="C273" s="144"/>
    </row>
    <row r="274" spans="1:3" ht="16.5" thickBot="1" x14ac:dyDescent="0.25">
      <c r="A274" s="177" t="s">
        <v>79</v>
      </c>
      <c r="B274" s="144"/>
      <c r="C274" s="144"/>
    </row>
    <row r="275" spans="1:3" ht="16.5" thickBot="1" x14ac:dyDescent="0.25">
      <c r="A275" s="177" t="s">
        <v>80</v>
      </c>
      <c r="B275" s="144"/>
      <c r="C275" s="144"/>
    </row>
    <row r="276" spans="1:3" ht="16.5" thickBot="1" x14ac:dyDescent="0.25">
      <c r="A276" s="177" t="s">
        <v>81</v>
      </c>
      <c r="B276" s="144"/>
      <c r="C276" s="144"/>
    </row>
    <row r="277" spans="1:3" ht="16.5" thickBot="1" x14ac:dyDescent="0.25">
      <c r="A277" s="99" t="s">
        <v>262</v>
      </c>
      <c r="B277" s="144"/>
      <c r="C277" s="132"/>
    </row>
    <row r="278" spans="1:3" ht="15.75" thickBot="1" x14ac:dyDescent="0.25">
      <c r="A278" s="101" t="s">
        <v>82</v>
      </c>
      <c r="B278" s="102">
        <v>2327</v>
      </c>
      <c r="C278" s="156" t="s">
        <v>1</v>
      </c>
    </row>
    <row r="279" spans="1:3" ht="30.75" thickBot="1" x14ac:dyDescent="0.25">
      <c r="A279" s="101" t="s">
        <v>83</v>
      </c>
      <c r="B279" s="199">
        <v>0.87</v>
      </c>
      <c r="C279" s="103" t="s">
        <v>267</v>
      </c>
    </row>
    <row r="280" spans="1:3" ht="16.5" hidden="1" thickBot="1" x14ac:dyDescent="0.25">
      <c r="A280" s="157" t="s">
        <v>261</v>
      </c>
      <c r="B280" s="158"/>
      <c r="C280" s="159"/>
    </row>
    <row r="281" spans="1:3" ht="15.75" hidden="1" thickBot="1" x14ac:dyDescent="0.25">
      <c r="A281" s="101" t="s">
        <v>84</v>
      </c>
      <c r="B281" s="102">
        <v>368</v>
      </c>
      <c r="C281" s="156" t="s">
        <v>1</v>
      </c>
    </row>
    <row r="282" spans="1:3" ht="15.75" hidden="1" thickBot="1" x14ac:dyDescent="0.25">
      <c r="A282" s="101" t="s">
        <v>85</v>
      </c>
      <c r="B282" s="102">
        <v>299</v>
      </c>
      <c r="C282" s="156" t="s">
        <v>1</v>
      </c>
    </row>
    <row r="283" spans="1:3" ht="30.75" hidden="1" thickBot="1" x14ac:dyDescent="0.25">
      <c r="A283" s="101" t="s">
        <v>86</v>
      </c>
      <c r="B283" s="161" t="s">
        <v>293</v>
      </c>
      <c r="C283" s="162"/>
    </row>
    <row r="284" spans="1:3" ht="16.5" hidden="1" thickBot="1" x14ac:dyDescent="0.25">
      <c r="A284" s="99" t="s">
        <v>260</v>
      </c>
      <c r="B284" s="144"/>
      <c r="C284" s="132"/>
    </row>
    <row r="285" spans="1:3" ht="15.75" hidden="1" thickBot="1" x14ac:dyDescent="0.25">
      <c r="A285" s="101" t="s">
        <v>87</v>
      </c>
      <c r="B285" s="163">
        <v>150</v>
      </c>
      <c r="C285" s="156" t="s">
        <v>1</v>
      </c>
    </row>
    <row r="286" spans="1:3" ht="16.5" hidden="1" thickBot="1" x14ac:dyDescent="0.25">
      <c r="A286" s="99" t="s">
        <v>259</v>
      </c>
      <c r="B286" s="144"/>
      <c r="C286" s="132"/>
    </row>
    <row r="287" spans="1:3" ht="36" hidden="1" customHeight="1" thickBot="1" x14ac:dyDescent="0.25">
      <c r="A287" s="99" t="s">
        <v>254</v>
      </c>
      <c r="B287" s="144"/>
      <c r="C287" s="144"/>
    </row>
    <row r="288" spans="1:3" ht="45.75" hidden="1" thickBot="1" x14ac:dyDescent="0.25">
      <c r="A288" s="101" t="s">
        <v>255</v>
      </c>
      <c r="B288" s="161" t="s">
        <v>88</v>
      </c>
      <c r="C288" s="162"/>
    </row>
    <row r="289" spans="1:3" ht="30.75" hidden="1" thickBot="1" x14ac:dyDescent="0.25">
      <c r="A289" s="101" t="s">
        <v>256</v>
      </c>
      <c r="B289" s="161" t="s">
        <v>268</v>
      </c>
      <c r="C289" s="162"/>
    </row>
    <row r="290" spans="1:3" ht="30.75" hidden="1" thickBot="1" x14ac:dyDescent="0.25">
      <c r="A290" s="99" t="s">
        <v>257</v>
      </c>
      <c r="B290" s="161" t="s">
        <v>89</v>
      </c>
      <c r="C290" s="162"/>
    </row>
    <row r="291" spans="1:3" ht="15.75" hidden="1" thickBot="1" x14ac:dyDescent="0.25">
      <c r="A291" s="101" t="s">
        <v>295</v>
      </c>
      <c r="B291" s="163">
        <v>460</v>
      </c>
      <c r="C291" s="166" t="s">
        <v>1</v>
      </c>
    </row>
    <row r="292" spans="1:3" ht="16.5" hidden="1" thickBot="1" x14ac:dyDescent="0.25">
      <c r="A292" s="99" t="s">
        <v>294</v>
      </c>
      <c r="B292" s="102"/>
      <c r="C292" s="156"/>
    </row>
    <row r="293" spans="1:3" ht="15.75" hidden="1" thickBot="1" x14ac:dyDescent="0.25">
      <c r="A293" s="101" t="s">
        <v>269</v>
      </c>
      <c r="B293" s="163">
        <v>23407</v>
      </c>
      <c r="C293" s="166" t="s">
        <v>1</v>
      </c>
    </row>
    <row r="294" spans="1:3" ht="15.75" hidden="1" thickBot="1" x14ac:dyDescent="0.25">
      <c r="A294" s="101"/>
      <c r="B294" s="167"/>
      <c r="C294" s="168"/>
    </row>
    <row r="295" spans="1:3" ht="15" thickBot="1" x14ac:dyDescent="0.25">
      <c r="A295" s="152" t="s">
        <v>369</v>
      </c>
      <c r="B295" s="153"/>
      <c r="C295" s="154"/>
    </row>
  </sheetData>
  <mergeCells count="1">
    <mergeCell ref="B1:C1"/>
  </mergeCells>
  <printOptions horizontalCentered="1"/>
  <pageMargins left="0.7" right="0.7" top="0.75" bottom="0.75" header="0.3" footer="0.3"/>
  <pageSetup scale="73" fitToHeight="0" orientation="portrait" r:id="rId1"/>
  <rowBreaks count="5" manualBreakCount="5">
    <brk id="33" max="2" man="1"/>
    <brk id="68" max="2" man="1"/>
    <brk id="112" max="2" man="1"/>
    <brk id="174" max="2" man="1"/>
    <brk id="237"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23"/>
  <sheetViews>
    <sheetView workbookViewId="0">
      <selection activeCell="G7" sqref="G7"/>
    </sheetView>
  </sheetViews>
  <sheetFormatPr defaultRowHeight="15" x14ac:dyDescent="0.25"/>
  <cols>
    <col min="1" max="1" width="108.28515625" customWidth="1"/>
    <col min="2" max="2" width="22.85546875" customWidth="1"/>
    <col min="3" max="3" width="10.7109375" customWidth="1"/>
  </cols>
  <sheetData>
    <row r="1" spans="1:3" ht="36" customHeight="1" x14ac:dyDescent="0.25">
      <c r="A1" s="205"/>
      <c r="B1" s="237"/>
      <c r="C1" s="238"/>
    </row>
    <row r="2" spans="1:3" ht="36" customHeight="1" x14ac:dyDescent="0.25">
      <c r="A2" s="217"/>
      <c r="B2" s="10"/>
      <c r="C2" s="218"/>
    </row>
    <row r="3" spans="1:3" s="3" customFormat="1" ht="41.25" customHeight="1" x14ac:dyDescent="0.2">
      <c r="A3" s="206"/>
      <c r="B3" s="9"/>
      <c r="C3" s="214"/>
    </row>
    <row r="4" spans="1:3" s="3" customFormat="1" ht="28.5" customHeight="1" thickBot="1" x14ac:dyDescent="0.25">
      <c r="A4" s="207"/>
      <c r="B4" s="8"/>
      <c r="C4" s="215" t="s">
        <v>373</v>
      </c>
    </row>
    <row r="5" spans="1:3" s="3" customFormat="1" ht="16.5" thickBot="1" x14ac:dyDescent="0.25">
      <c r="A5" s="208"/>
      <c r="B5" s="100" t="s">
        <v>128</v>
      </c>
      <c r="C5" s="200" t="s">
        <v>127</v>
      </c>
    </row>
    <row r="6" spans="1:3" s="3" customFormat="1" x14ac:dyDescent="0.25">
      <c r="A6" s="209" t="s">
        <v>259</v>
      </c>
      <c r="B6" s="224"/>
      <c r="C6" s="216"/>
    </row>
    <row r="7" spans="1:3" s="3" customFormat="1" ht="16.5" thickBot="1" x14ac:dyDescent="0.25">
      <c r="A7" s="210" t="s">
        <v>261</v>
      </c>
      <c r="B7" s="158"/>
      <c r="C7" s="219"/>
    </row>
    <row r="8" spans="1:3" s="3" customFormat="1" ht="15.75" thickBot="1" x14ac:dyDescent="0.25">
      <c r="A8" s="211" t="s">
        <v>84</v>
      </c>
      <c r="B8" s="102">
        <v>405</v>
      </c>
      <c r="C8" s="220" t="s">
        <v>1</v>
      </c>
    </row>
    <row r="9" spans="1:3" s="3" customFormat="1" ht="15.75" thickBot="1" x14ac:dyDescent="0.25">
      <c r="A9" s="211" t="s">
        <v>85</v>
      </c>
      <c r="B9" s="102">
        <v>329</v>
      </c>
      <c r="C9" s="220" t="s">
        <v>1</v>
      </c>
    </row>
    <row r="10" spans="1:3" s="3" customFormat="1" ht="30.75" thickBot="1" x14ac:dyDescent="0.25">
      <c r="A10" s="211" t="s">
        <v>86</v>
      </c>
      <c r="B10" s="161" t="s">
        <v>374</v>
      </c>
      <c r="C10" s="221"/>
    </row>
    <row r="11" spans="1:3" s="3" customFormat="1" ht="16.5" thickBot="1" x14ac:dyDescent="0.25">
      <c r="A11" s="208" t="s">
        <v>260</v>
      </c>
      <c r="B11" s="144"/>
      <c r="C11" s="222"/>
    </row>
    <row r="12" spans="1:3" s="3" customFormat="1" ht="15.75" thickBot="1" x14ac:dyDescent="0.25">
      <c r="A12" s="211" t="s">
        <v>87</v>
      </c>
      <c r="B12" s="163">
        <v>150</v>
      </c>
      <c r="C12" s="220" t="s">
        <v>1</v>
      </c>
    </row>
    <row r="13" spans="1:3" s="3" customFormat="1" ht="16.5" thickBot="1" x14ac:dyDescent="0.25">
      <c r="A13" s="208" t="s">
        <v>259</v>
      </c>
      <c r="B13" s="144"/>
      <c r="C13" s="222"/>
    </row>
    <row r="14" spans="1:3" s="3" customFormat="1" ht="16.5" thickBot="1" x14ac:dyDescent="0.25">
      <c r="A14" s="208" t="s">
        <v>254</v>
      </c>
      <c r="B14" s="144"/>
      <c r="C14" s="201"/>
    </row>
    <row r="15" spans="1:3" s="3" customFormat="1" ht="45.75" thickBot="1" x14ac:dyDescent="0.25">
      <c r="A15" s="211" t="s">
        <v>255</v>
      </c>
      <c r="B15" s="161" t="s">
        <v>376</v>
      </c>
      <c r="C15" s="221"/>
    </row>
    <row r="16" spans="1:3" s="3" customFormat="1" ht="30.75" thickBot="1" x14ac:dyDescent="0.25">
      <c r="A16" s="211" t="s">
        <v>256</v>
      </c>
      <c r="B16" s="161" t="s">
        <v>377</v>
      </c>
      <c r="C16" s="221"/>
    </row>
    <row r="17" spans="1:3" s="3" customFormat="1" ht="30.75" thickBot="1" x14ac:dyDescent="0.25">
      <c r="A17" s="208" t="s">
        <v>257</v>
      </c>
      <c r="B17" s="161" t="s">
        <v>89</v>
      </c>
      <c r="C17" s="221"/>
    </row>
    <row r="18" spans="1:3" s="3" customFormat="1" ht="15.75" thickBot="1" x14ac:dyDescent="0.25">
      <c r="A18" s="211" t="s">
        <v>295</v>
      </c>
      <c r="B18" s="163">
        <v>507</v>
      </c>
      <c r="C18" s="223" t="s">
        <v>1</v>
      </c>
    </row>
    <row r="19" spans="1:3" s="3" customFormat="1" ht="16.5" thickBot="1" x14ac:dyDescent="0.25">
      <c r="A19" s="208" t="s">
        <v>372</v>
      </c>
      <c r="B19" s="102"/>
      <c r="C19" s="220"/>
    </row>
    <row r="20" spans="1:3" ht="15.75" thickBot="1" x14ac:dyDescent="0.3">
      <c r="A20" s="211" t="s">
        <v>269</v>
      </c>
      <c r="B20" s="163">
        <v>34690</v>
      </c>
      <c r="C20" s="223" t="s">
        <v>1</v>
      </c>
    </row>
    <row r="21" spans="1:3" ht="15.75" thickBot="1" x14ac:dyDescent="0.3">
      <c r="A21" s="211"/>
      <c r="B21" s="202"/>
      <c r="C21" s="168"/>
    </row>
    <row r="22" spans="1:3" x14ac:dyDescent="0.25">
      <c r="A22" s="212"/>
      <c r="B22" s="203"/>
      <c r="C22" s="160"/>
    </row>
    <row r="23" spans="1:3" ht="15.75" thickBot="1" x14ac:dyDescent="0.3">
      <c r="A23" s="213" t="s">
        <v>378</v>
      </c>
      <c r="B23" s="204"/>
      <c r="C23" s="154"/>
    </row>
  </sheetData>
  <mergeCells count="1">
    <mergeCell ref="B1:C1"/>
  </mergeCells>
  <pageMargins left="0.7" right="0.7" top="0.75" bottom="0.75" header="0.3" footer="0.3"/>
  <pageSetup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295"/>
  <sheetViews>
    <sheetView view="pageBreakPreview" topLeftCell="A122" zoomScaleNormal="95" zoomScaleSheetLayoutView="100" workbookViewId="0">
      <selection activeCell="A129" sqref="A129:C139"/>
    </sheetView>
  </sheetViews>
  <sheetFormatPr defaultColWidth="6.7109375" defaultRowHeight="14.25" x14ac:dyDescent="0.2"/>
  <cols>
    <col min="1" max="1" width="115.140625" style="3" customWidth="1"/>
    <col min="2" max="2" width="17.28515625" style="10" bestFit="1" customWidth="1"/>
    <col min="3" max="3" width="16.28515625" style="3" bestFit="1" customWidth="1"/>
    <col min="4" max="26" width="11.140625" style="3" customWidth="1"/>
    <col min="27" max="16384" width="6.7109375" style="3"/>
  </cols>
  <sheetData>
    <row r="1" spans="1:3" ht="90" customHeight="1" x14ac:dyDescent="0.2">
      <c r="B1" s="241"/>
      <c r="C1" s="241"/>
    </row>
    <row r="2" spans="1:3" ht="38.25" x14ac:dyDescent="0.2">
      <c r="A2" s="96" t="s">
        <v>182</v>
      </c>
      <c r="B2" s="9"/>
      <c r="C2" s="9"/>
    </row>
    <row r="3" spans="1:3" ht="15" thickBot="1" x14ac:dyDescent="0.25">
      <c r="A3" s="98"/>
      <c r="B3" s="189"/>
      <c r="C3" s="230" t="s">
        <v>379</v>
      </c>
    </row>
    <row r="4" spans="1:3" ht="16.5" thickBot="1" x14ac:dyDescent="0.25">
      <c r="A4" s="99" t="s">
        <v>323</v>
      </c>
      <c r="B4" s="100" t="s">
        <v>128</v>
      </c>
      <c r="C4" s="100" t="s">
        <v>127</v>
      </c>
    </row>
    <row r="5" spans="1:3" ht="15.75" thickBot="1" x14ac:dyDescent="0.25">
      <c r="A5" s="101" t="s">
        <v>0</v>
      </c>
      <c r="B5" s="108">
        <v>14056</v>
      </c>
      <c r="C5" s="103" t="s">
        <v>1</v>
      </c>
    </row>
    <row r="6" spans="1:3" ht="15.75" thickBot="1" x14ac:dyDescent="0.25">
      <c r="A6" s="101" t="s">
        <v>324</v>
      </c>
      <c r="B6" s="108">
        <v>10249</v>
      </c>
      <c r="C6" s="103" t="s">
        <v>1</v>
      </c>
    </row>
    <row r="7" spans="1:3" ht="15.75" thickBot="1" x14ac:dyDescent="0.25">
      <c r="A7" s="101" t="s">
        <v>130</v>
      </c>
      <c r="B7" s="108">
        <v>9442</v>
      </c>
      <c r="C7" s="103" t="s">
        <v>1</v>
      </c>
    </row>
    <row r="8" spans="1:3" ht="15" x14ac:dyDescent="0.2">
      <c r="A8" s="107" t="s">
        <v>325</v>
      </c>
      <c r="B8" s="108">
        <v>467</v>
      </c>
      <c r="C8" s="109" t="s">
        <v>3</v>
      </c>
    </row>
    <row r="9" spans="1:3" ht="51.75" thickBot="1" x14ac:dyDescent="0.25">
      <c r="A9" s="225" t="s">
        <v>346</v>
      </c>
      <c r="B9" s="226"/>
      <c r="C9" s="227">
        <v>0.4</v>
      </c>
    </row>
    <row r="10" spans="1:3" ht="15" x14ac:dyDescent="0.2">
      <c r="A10" s="107" t="s">
        <v>326</v>
      </c>
      <c r="B10" s="108">
        <v>467</v>
      </c>
      <c r="C10" s="109" t="s">
        <v>3</v>
      </c>
    </row>
    <row r="11" spans="1:3" ht="39" thickBot="1" x14ac:dyDescent="0.25">
      <c r="A11" s="225" t="s">
        <v>347</v>
      </c>
      <c r="B11" s="226"/>
      <c r="C11" s="227"/>
    </row>
    <row r="12" spans="1:3" ht="15" x14ac:dyDescent="0.2">
      <c r="A12" s="107" t="s">
        <v>327</v>
      </c>
      <c r="B12" s="108">
        <v>437</v>
      </c>
      <c r="C12" s="109" t="s">
        <v>3</v>
      </c>
    </row>
    <row r="13" spans="1:3" ht="51.75" thickBot="1" x14ac:dyDescent="0.25">
      <c r="A13" s="225" t="s">
        <v>348</v>
      </c>
      <c r="B13" s="226"/>
      <c r="C13" s="227"/>
    </row>
    <row r="14" spans="1:3" ht="15" x14ac:dyDescent="0.2">
      <c r="A14" s="107" t="s">
        <v>328</v>
      </c>
      <c r="B14" s="108">
        <v>296</v>
      </c>
      <c r="C14" s="109" t="s">
        <v>3</v>
      </c>
    </row>
    <row r="15" spans="1:3" ht="41.25" customHeight="1" thickBot="1" x14ac:dyDescent="0.25">
      <c r="A15" s="225" t="s">
        <v>349</v>
      </c>
      <c r="B15" s="226"/>
      <c r="C15" s="227"/>
    </row>
    <row r="16" spans="1:3" ht="15" x14ac:dyDescent="0.2">
      <c r="A16" s="107" t="s">
        <v>329</v>
      </c>
      <c r="B16" s="108">
        <v>431</v>
      </c>
      <c r="C16" s="109" t="s">
        <v>3</v>
      </c>
    </row>
    <row r="17" spans="1:3" ht="53.25" customHeight="1" thickBot="1" x14ac:dyDescent="0.25">
      <c r="A17" s="225" t="s">
        <v>350</v>
      </c>
      <c r="B17" s="226"/>
      <c r="C17" s="227"/>
    </row>
    <row r="18" spans="1:3" ht="15" x14ac:dyDescent="0.2">
      <c r="A18" s="107" t="s">
        <v>330</v>
      </c>
      <c r="B18" s="108">
        <v>363</v>
      </c>
      <c r="C18" s="109" t="s">
        <v>3</v>
      </c>
    </row>
    <row r="19" spans="1:3" ht="26.25" thickBot="1" x14ac:dyDescent="0.25">
      <c r="A19" s="225" t="s">
        <v>351</v>
      </c>
      <c r="B19" s="226"/>
      <c r="C19" s="227"/>
    </row>
    <row r="20" spans="1:3" ht="15" x14ac:dyDescent="0.2">
      <c r="A20" s="107" t="s">
        <v>331</v>
      </c>
      <c r="B20" s="108">
        <v>172</v>
      </c>
      <c r="C20" s="109" t="s">
        <v>3</v>
      </c>
    </row>
    <row r="21" spans="1:3" ht="25.5" customHeight="1" thickBot="1" x14ac:dyDescent="0.25">
      <c r="A21" s="225" t="s">
        <v>352</v>
      </c>
      <c r="B21" s="226"/>
      <c r="C21" s="227"/>
    </row>
    <row r="22" spans="1:3" ht="15" x14ac:dyDescent="0.2">
      <c r="A22" s="107" t="s">
        <v>332</v>
      </c>
      <c r="B22" s="108">
        <v>612</v>
      </c>
      <c r="C22" s="109" t="s">
        <v>3</v>
      </c>
    </row>
    <row r="23" spans="1:3" ht="52.5" customHeight="1" thickBot="1" x14ac:dyDescent="0.25">
      <c r="A23" s="225" t="s">
        <v>353</v>
      </c>
      <c r="B23" s="226"/>
      <c r="C23" s="227"/>
    </row>
    <row r="24" spans="1:3" ht="15" x14ac:dyDescent="0.2">
      <c r="A24" s="107" t="s">
        <v>333</v>
      </c>
      <c r="B24" s="108">
        <v>383</v>
      </c>
      <c r="C24" s="109" t="s">
        <v>3</v>
      </c>
    </row>
    <row r="25" spans="1:3" ht="39" thickBot="1" x14ac:dyDescent="0.25">
      <c r="A25" s="225" t="s">
        <v>354</v>
      </c>
      <c r="B25" s="226"/>
      <c r="C25" s="227"/>
    </row>
    <row r="26" spans="1:3" ht="15" x14ac:dyDescent="0.2">
      <c r="A26" s="107" t="s">
        <v>334</v>
      </c>
      <c r="B26" s="108">
        <v>612</v>
      </c>
      <c r="C26" s="109" t="s">
        <v>3</v>
      </c>
    </row>
    <row r="27" spans="1:3" ht="26.25" thickBot="1" x14ac:dyDescent="0.25">
      <c r="A27" s="225" t="s">
        <v>355</v>
      </c>
      <c r="B27" s="226"/>
      <c r="C27" s="227"/>
    </row>
    <row r="28" spans="1:3" ht="15" x14ac:dyDescent="0.2">
      <c r="A28" s="107" t="s">
        <v>335</v>
      </c>
      <c r="B28" s="108">
        <v>918</v>
      </c>
      <c r="C28" s="109" t="s">
        <v>3</v>
      </c>
    </row>
    <row r="29" spans="1:3" ht="65.25" customHeight="1" thickBot="1" x14ac:dyDescent="0.25">
      <c r="A29" s="225" t="s">
        <v>356</v>
      </c>
      <c r="B29" s="226"/>
      <c r="C29" s="227"/>
    </row>
    <row r="30" spans="1:3" ht="15" x14ac:dyDescent="0.2">
      <c r="A30" s="107" t="s">
        <v>336</v>
      </c>
      <c r="B30" s="108">
        <v>689</v>
      </c>
      <c r="C30" s="109" t="s">
        <v>3</v>
      </c>
    </row>
    <row r="31" spans="1:3" ht="51.75" thickBot="1" x14ac:dyDescent="0.25">
      <c r="A31" s="225" t="s">
        <v>357</v>
      </c>
      <c r="B31" s="226"/>
      <c r="C31" s="227"/>
    </row>
    <row r="32" spans="1:3" ht="15" x14ac:dyDescent="0.2">
      <c r="A32" s="107" t="s">
        <v>337</v>
      </c>
      <c r="B32" s="108">
        <v>394</v>
      </c>
      <c r="C32" s="109" t="s">
        <v>3</v>
      </c>
    </row>
    <row r="33" spans="1:3" ht="77.25" thickBot="1" x14ac:dyDescent="0.25">
      <c r="A33" s="225" t="s">
        <v>358</v>
      </c>
      <c r="B33" s="226"/>
      <c r="C33" s="227"/>
    </row>
    <row r="34" spans="1:3" ht="15" x14ac:dyDescent="0.2">
      <c r="A34" s="107" t="s">
        <v>338</v>
      </c>
      <c r="B34" s="108">
        <v>84</v>
      </c>
      <c r="C34" s="109" t="s">
        <v>3</v>
      </c>
    </row>
    <row r="35" spans="1:3" ht="77.25" thickBot="1" x14ac:dyDescent="0.25">
      <c r="A35" s="225" t="s">
        <v>359</v>
      </c>
      <c r="B35" s="226"/>
      <c r="C35" s="227"/>
    </row>
    <row r="36" spans="1:3" ht="15" x14ac:dyDescent="0.2">
      <c r="A36" s="107" t="s">
        <v>339</v>
      </c>
      <c r="B36" s="108">
        <v>599</v>
      </c>
      <c r="C36" s="109" t="s">
        <v>3</v>
      </c>
    </row>
    <row r="37" spans="1:3" ht="15.75" thickBot="1" x14ac:dyDescent="0.25">
      <c r="A37" s="225" t="s">
        <v>360</v>
      </c>
      <c r="B37" s="226"/>
      <c r="C37" s="227"/>
    </row>
    <row r="38" spans="1:3" ht="15" x14ac:dyDescent="0.2">
      <c r="A38" s="107" t="s">
        <v>340</v>
      </c>
      <c r="B38" s="108">
        <v>198</v>
      </c>
      <c r="C38" s="109" t="s">
        <v>3</v>
      </c>
    </row>
    <row r="39" spans="1:3" ht="39.75" customHeight="1" thickBot="1" x14ac:dyDescent="0.25">
      <c r="A39" s="225" t="s">
        <v>361</v>
      </c>
      <c r="B39" s="226"/>
      <c r="C39" s="227"/>
    </row>
    <row r="40" spans="1:3" ht="15" x14ac:dyDescent="0.2">
      <c r="A40" s="107" t="s">
        <v>341</v>
      </c>
      <c r="B40" s="108">
        <v>587</v>
      </c>
      <c r="C40" s="109" t="s">
        <v>3</v>
      </c>
    </row>
    <row r="41" spans="1:3" ht="39" thickBot="1" x14ac:dyDescent="0.25">
      <c r="A41" s="225" t="s">
        <v>362</v>
      </c>
      <c r="B41" s="226"/>
      <c r="C41" s="227"/>
    </row>
    <row r="42" spans="1:3" ht="15" x14ac:dyDescent="0.2">
      <c r="A42" s="107" t="s">
        <v>342</v>
      </c>
      <c r="B42" s="108">
        <v>745</v>
      </c>
      <c r="C42" s="109" t="s">
        <v>3</v>
      </c>
    </row>
    <row r="43" spans="1:3" ht="93" customHeight="1" thickBot="1" x14ac:dyDescent="0.25">
      <c r="A43" s="229" t="s">
        <v>363</v>
      </c>
      <c r="B43" s="226"/>
      <c r="C43" s="227"/>
    </row>
    <row r="44" spans="1:3" ht="15" x14ac:dyDescent="0.2">
      <c r="A44" s="107" t="s">
        <v>343</v>
      </c>
      <c r="B44" s="108">
        <v>538</v>
      </c>
      <c r="C44" s="109" t="s">
        <v>3</v>
      </c>
    </row>
    <row r="45" spans="1:3" ht="26.25" thickBot="1" x14ac:dyDescent="0.25">
      <c r="A45" s="225" t="s">
        <v>364</v>
      </c>
      <c r="B45" s="226"/>
      <c r="C45" s="227"/>
    </row>
    <row r="46" spans="1:3" ht="15" x14ac:dyDescent="0.2">
      <c r="A46" s="107" t="s">
        <v>344</v>
      </c>
      <c r="B46" s="108">
        <v>787</v>
      </c>
      <c r="C46" s="109" t="s">
        <v>3</v>
      </c>
    </row>
    <row r="47" spans="1:3" ht="77.25" thickBot="1" x14ac:dyDescent="0.25">
      <c r="A47" s="225" t="s">
        <v>365</v>
      </c>
      <c r="B47" s="226"/>
      <c r="C47" s="227"/>
    </row>
    <row r="48" spans="1:3" ht="15" x14ac:dyDescent="0.2">
      <c r="A48" s="107" t="s">
        <v>345</v>
      </c>
      <c r="B48" s="108">
        <v>372</v>
      </c>
      <c r="C48" s="109" t="s">
        <v>3</v>
      </c>
    </row>
    <row r="49" spans="1:3" ht="39" customHeight="1" thickBot="1" x14ac:dyDescent="0.25">
      <c r="A49" s="225" t="s">
        <v>366</v>
      </c>
      <c r="B49" s="226"/>
      <c r="C49" s="227"/>
    </row>
    <row r="50" spans="1:3" ht="15.75" thickBot="1" x14ac:dyDescent="0.25">
      <c r="A50" s="105" t="s">
        <v>367</v>
      </c>
      <c r="B50" s="105"/>
      <c r="C50" s="105"/>
    </row>
    <row r="51" spans="1:3" ht="15.75" thickBot="1" x14ac:dyDescent="0.25">
      <c r="A51" s="105" t="s">
        <v>368</v>
      </c>
      <c r="B51" s="105"/>
      <c r="C51" s="105"/>
    </row>
    <row r="52" spans="1:3" ht="16.5" thickBot="1" x14ac:dyDescent="0.25">
      <c r="A52" s="99" t="s">
        <v>10</v>
      </c>
      <c r="B52" s="105"/>
      <c r="C52" s="106"/>
    </row>
    <row r="53" spans="1:3" ht="15.75" thickBot="1" x14ac:dyDescent="0.25">
      <c r="A53" s="101" t="s">
        <v>11</v>
      </c>
      <c r="B53" s="102">
        <v>96</v>
      </c>
      <c r="C53" s="103" t="s">
        <v>1</v>
      </c>
    </row>
    <row r="54" spans="1:3" ht="15.75" thickBot="1" x14ac:dyDescent="0.25">
      <c r="A54" s="101" t="s">
        <v>129</v>
      </c>
      <c r="B54" s="102">
        <v>312</v>
      </c>
      <c r="C54" s="103" t="s">
        <v>12</v>
      </c>
    </row>
    <row r="55" spans="1:3" ht="15.75" thickBot="1" x14ac:dyDescent="0.25">
      <c r="A55" s="101" t="s">
        <v>13</v>
      </c>
      <c r="B55" s="102">
        <v>691</v>
      </c>
      <c r="C55" s="103" t="s">
        <v>1</v>
      </c>
    </row>
    <row r="56" spans="1:3" ht="16.5" thickBot="1" x14ac:dyDescent="0.25">
      <c r="A56" s="99" t="s">
        <v>183</v>
      </c>
      <c r="B56" s="105"/>
      <c r="C56" s="106"/>
    </row>
    <row r="57" spans="1:3" ht="16.5" thickBot="1" x14ac:dyDescent="0.25">
      <c r="A57" s="99" t="s">
        <v>14</v>
      </c>
      <c r="B57" s="105"/>
      <c r="C57" s="106"/>
    </row>
    <row r="58" spans="1:3" ht="15.75" thickBot="1" x14ac:dyDescent="0.25">
      <c r="A58" s="101" t="s">
        <v>126</v>
      </c>
      <c r="B58" s="102">
        <v>7130</v>
      </c>
      <c r="C58" s="103" t="s">
        <v>1</v>
      </c>
    </row>
    <row r="59" spans="1:3" ht="15" x14ac:dyDescent="0.2">
      <c r="A59" s="107" t="s">
        <v>131</v>
      </c>
      <c r="B59" s="228">
        <v>5350</v>
      </c>
      <c r="C59" s="175" t="s">
        <v>1</v>
      </c>
    </row>
    <row r="60" spans="1:3" ht="39.75" customHeight="1" thickBot="1" x14ac:dyDescent="0.25">
      <c r="A60" s="110" t="s">
        <v>136</v>
      </c>
      <c r="B60" s="111"/>
      <c r="C60" s="112"/>
    </row>
    <row r="61" spans="1:3" ht="16.5" customHeight="1" x14ac:dyDescent="0.2">
      <c r="A61" s="107" t="s">
        <v>132</v>
      </c>
      <c r="B61" s="228">
        <v>7130</v>
      </c>
      <c r="C61" s="175" t="s">
        <v>1</v>
      </c>
    </row>
    <row r="62" spans="1:3" ht="40.5" customHeight="1" thickBot="1" x14ac:dyDescent="0.25">
      <c r="A62" s="110" t="s">
        <v>135</v>
      </c>
      <c r="B62" s="111"/>
      <c r="C62" s="112"/>
    </row>
    <row r="63" spans="1:3" ht="15" x14ac:dyDescent="0.2">
      <c r="A63" s="107" t="s">
        <v>133</v>
      </c>
      <c r="B63" s="228">
        <v>7130</v>
      </c>
      <c r="C63" s="175" t="s">
        <v>1</v>
      </c>
    </row>
    <row r="64" spans="1:3" ht="27" customHeight="1" thickBot="1" x14ac:dyDescent="0.25">
      <c r="A64" s="110" t="s">
        <v>134</v>
      </c>
      <c r="B64" s="111"/>
      <c r="C64" s="112"/>
    </row>
    <row r="65" spans="1:3" ht="16.5" thickBot="1" x14ac:dyDescent="0.25">
      <c r="A65" s="99" t="s">
        <v>162</v>
      </c>
      <c r="B65" s="113"/>
      <c r="C65" s="114"/>
    </row>
    <row r="66" spans="1:3" ht="15" x14ac:dyDescent="0.2">
      <c r="A66" s="107" t="s">
        <v>137</v>
      </c>
      <c r="B66" s="108">
        <v>7846</v>
      </c>
      <c r="C66" s="109" t="s">
        <v>15</v>
      </c>
    </row>
    <row r="67" spans="1:3" ht="26.25" thickBot="1" x14ac:dyDescent="0.25">
      <c r="A67" s="117" t="s">
        <v>138</v>
      </c>
      <c r="B67" s="118"/>
      <c r="C67" s="119"/>
    </row>
    <row r="68" spans="1:3" ht="15.75" thickBot="1" x14ac:dyDescent="0.25">
      <c r="A68" s="101" t="s">
        <v>139</v>
      </c>
      <c r="B68" s="102">
        <v>7130</v>
      </c>
      <c r="C68" s="103" t="s">
        <v>15</v>
      </c>
    </row>
    <row r="69" spans="1:3" ht="15" x14ac:dyDescent="0.2">
      <c r="A69" s="107" t="s">
        <v>141</v>
      </c>
      <c r="B69" s="108">
        <v>16706</v>
      </c>
      <c r="C69" s="109" t="s">
        <v>15</v>
      </c>
    </row>
    <row r="70" spans="1:3" ht="39.75" customHeight="1" thickBot="1" x14ac:dyDescent="0.25">
      <c r="A70" s="110" t="s">
        <v>140</v>
      </c>
      <c r="B70" s="111"/>
      <c r="C70" s="112"/>
    </row>
    <row r="71" spans="1:3" ht="15" x14ac:dyDescent="0.2">
      <c r="A71" s="107" t="s">
        <v>142</v>
      </c>
      <c r="B71" s="108">
        <v>7846</v>
      </c>
      <c r="C71" s="109" t="s">
        <v>15</v>
      </c>
    </row>
    <row r="72" spans="1:3" ht="28.5" customHeight="1" thickBot="1" x14ac:dyDescent="0.25">
      <c r="A72" s="117" t="s">
        <v>184</v>
      </c>
      <c r="B72" s="118"/>
      <c r="C72" s="119"/>
    </row>
    <row r="73" spans="1:3" ht="15" x14ac:dyDescent="0.2">
      <c r="A73" s="107" t="s">
        <v>143</v>
      </c>
      <c r="B73" s="108">
        <v>19260</v>
      </c>
      <c r="C73" s="109" t="s">
        <v>15</v>
      </c>
    </row>
    <row r="74" spans="1:3" ht="37.5" customHeight="1" thickBot="1" x14ac:dyDescent="0.25">
      <c r="A74" s="117" t="s">
        <v>371</v>
      </c>
      <c r="B74" s="118"/>
      <c r="C74" s="119"/>
    </row>
    <row r="75" spans="1:3" ht="15" x14ac:dyDescent="0.2">
      <c r="A75" s="107" t="s">
        <v>145</v>
      </c>
      <c r="B75" s="108">
        <v>33525</v>
      </c>
      <c r="C75" s="109" t="s">
        <v>15</v>
      </c>
    </row>
    <row r="76" spans="1:3" ht="39" thickBot="1" x14ac:dyDescent="0.25">
      <c r="A76" s="110" t="s">
        <v>149</v>
      </c>
      <c r="B76" s="111"/>
      <c r="C76" s="112"/>
    </row>
    <row r="77" spans="1:3" ht="15" x14ac:dyDescent="0.2">
      <c r="A77" s="107" t="s">
        <v>146</v>
      </c>
      <c r="B77" s="108">
        <v>7130</v>
      </c>
      <c r="C77" s="109" t="s">
        <v>15</v>
      </c>
    </row>
    <row r="78" spans="1:3" ht="26.25" thickBot="1" x14ac:dyDescent="0.25">
      <c r="A78" s="117" t="s">
        <v>147</v>
      </c>
      <c r="B78" s="118"/>
      <c r="C78" s="119"/>
    </row>
    <row r="79" spans="1:3" ht="15" x14ac:dyDescent="0.2">
      <c r="A79" s="107" t="s">
        <v>148</v>
      </c>
      <c r="B79" s="108">
        <v>4992</v>
      </c>
      <c r="C79" s="109" t="s">
        <v>15</v>
      </c>
    </row>
    <row r="80" spans="1:3" ht="39" customHeight="1" thickBot="1" x14ac:dyDescent="0.25">
      <c r="A80" s="110" t="s">
        <v>150</v>
      </c>
      <c r="B80" s="111"/>
      <c r="C80" s="112"/>
    </row>
    <row r="81" spans="1:3" ht="15" x14ac:dyDescent="0.2">
      <c r="A81" s="122" t="s">
        <v>152</v>
      </c>
      <c r="B81" s="108">
        <v>8561</v>
      </c>
      <c r="C81" s="109" t="s">
        <v>15</v>
      </c>
    </row>
    <row r="82" spans="1:3" ht="30" customHeight="1" thickBot="1" x14ac:dyDescent="0.25">
      <c r="A82" s="179" t="s">
        <v>151</v>
      </c>
      <c r="B82" s="118"/>
      <c r="C82" s="119"/>
    </row>
    <row r="83" spans="1:3" ht="15" x14ac:dyDescent="0.2">
      <c r="A83" s="107" t="s">
        <v>185</v>
      </c>
      <c r="B83" s="108">
        <v>7135</v>
      </c>
      <c r="C83" s="109" t="s">
        <v>15</v>
      </c>
    </row>
    <row r="84" spans="1:3" ht="39" thickBot="1" x14ac:dyDescent="0.25">
      <c r="A84" s="110" t="s">
        <v>123</v>
      </c>
      <c r="B84" s="111"/>
      <c r="C84" s="112"/>
    </row>
    <row r="85" spans="1:3" ht="15" x14ac:dyDescent="0.2">
      <c r="A85" s="122" t="s">
        <v>153</v>
      </c>
      <c r="B85" s="108">
        <v>9869</v>
      </c>
      <c r="C85" s="109" t="s">
        <v>15</v>
      </c>
    </row>
    <row r="86" spans="1:3" ht="26.25" thickBot="1" x14ac:dyDescent="0.25">
      <c r="A86" s="117" t="s">
        <v>154</v>
      </c>
      <c r="B86" s="118"/>
      <c r="C86" s="119"/>
    </row>
    <row r="87" spans="1:3" ht="15" x14ac:dyDescent="0.2">
      <c r="A87" s="107" t="s">
        <v>155</v>
      </c>
      <c r="B87" s="108">
        <v>20626</v>
      </c>
      <c r="C87" s="109" t="s">
        <v>15</v>
      </c>
    </row>
    <row r="88" spans="1:3" ht="66.75" customHeight="1" thickBot="1" x14ac:dyDescent="0.25">
      <c r="A88" s="117" t="s">
        <v>156</v>
      </c>
      <c r="B88" s="118"/>
      <c r="C88" s="119"/>
    </row>
    <row r="89" spans="1:3" ht="15" x14ac:dyDescent="0.2">
      <c r="A89" s="107" t="s">
        <v>157</v>
      </c>
      <c r="B89" s="108">
        <v>20626</v>
      </c>
      <c r="C89" s="109" t="s">
        <v>15</v>
      </c>
    </row>
    <row r="90" spans="1:3" ht="27" customHeight="1" thickBot="1" x14ac:dyDescent="0.25">
      <c r="A90" s="117" t="s">
        <v>158</v>
      </c>
      <c r="B90" s="118"/>
      <c r="C90" s="119"/>
    </row>
    <row r="91" spans="1:3" ht="15" x14ac:dyDescent="0.2">
      <c r="A91" s="107" t="s">
        <v>159</v>
      </c>
      <c r="B91" s="108">
        <v>18456</v>
      </c>
      <c r="C91" s="109" t="s">
        <v>15</v>
      </c>
    </row>
    <row r="92" spans="1:3" ht="39" thickBot="1" x14ac:dyDescent="0.25">
      <c r="A92" s="117" t="s">
        <v>160</v>
      </c>
      <c r="B92" s="118"/>
      <c r="C92" s="119"/>
    </row>
    <row r="93" spans="1:3" ht="15" x14ac:dyDescent="0.2">
      <c r="A93" s="107" t="s">
        <v>186</v>
      </c>
      <c r="B93" s="108">
        <v>7130</v>
      </c>
      <c r="C93" s="109" t="s">
        <v>15</v>
      </c>
    </row>
    <row r="94" spans="1:3" ht="15.75" thickBot="1" x14ac:dyDescent="0.25">
      <c r="A94" s="110" t="s">
        <v>16</v>
      </c>
      <c r="B94" s="111"/>
      <c r="C94" s="112"/>
    </row>
    <row r="95" spans="1:3" ht="16.5" thickBot="1" x14ac:dyDescent="0.25">
      <c r="A95" s="99" t="s">
        <v>163</v>
      </c>
      <c r="B95" s="113"/>
      <c r="C95" s="114"/>
    </row>
    <row r="96" spans="1:3" ht="15" thickBot="1" x14ac:dyDescent="0.25">
      <c r="A96" s="125" t="s">
        <v>284</v>
      </c>
      <c r="B96" s="126"/>
      <c r="C96" s="127"/>
    </row>
    <row r="97" spans="1:3" ht="15" x14ac:dyDescent="0.2">
      <c r="A97" s="123" t="s">
        <v>187</v>
      </c>
      <c r="B97" s="118">
        <v>4279</v>
      </c>
      <c r="C97" s="119" t="s">
        <v>15</v>
      </c>
    </row>
    <row r="98" spans="1:3" ht="51" customHeight="1" thickBot="1" x14ac:dyDescent="0.25">
      <c r="A98" s="110" t="s">
        <v>161</v>
      </c>
      <c r="B98" s="111"/>
      <c r="C98" s="112"/>
    </row>
    <row r="99" spans="1:3" ht="15" x14ac:dyDescent="0.2">
      <c r="A99" s="123" t="s">
        <v>175</v>
      </c>
      <c r="B99" s="118">
        <v>4279</v>
      </c>
      <c r="C99" s="119" t="s">
        <v>15</v>
      </c>
    </row>
    <row r="100" spans="1:3" ht="39" thickBot="1" x14ac:dyDescent="0.25">
      <c r="A100" s="117" t="s">
        <v>174</v>
      </c>
      <c r="B100" s="115"/>
      <c r="C100" s="116"/>
    </row>
    <row r="101" spans="1:3" ht="15" x14ac:dyDescent="0.2">
      <c r="A101" s="122" t="s">
        <v>172</v>
      </c>
      <c r="B101" s="120">
        <v>14267</v>
      </c>
      <c r="C101" s="121" t="s">
        <v>15</v>
      </c>
    </row>
    <row r="102" spans="1:3" ht="39" thickBot="1" x14ac:dyDescent="0.25">
      <c r="A102" s="117" t="s">
        <v>173</v>
      </c>
      <c r="B102" s="118"/>
      <c r="C102" s="119"/>
    </row>
    <row r="103" spans="1:3" ht="15" x14ac:dyDescent="0.2">
      <c r="A103" s="122" t="s">
        <v>171</v>
      </c>
      <c r="B103" s="108">
        <v>9987</v>
      </c>
      <c r="C103" s="109" t="s">
        <v>15</v>
      </c>
    </row>
    <row r="104" spans="1:3" ht="27.75" customHeight="1" thickBot="1" x14ac:dyDescent="0.25">
      <c r="A104" s="110" t="s">
        <v>170</v>
      </c>
      <c r="B104" s="111"/>
      <c r="C104" s="112"/>
    </row>
    <row r="105" spans="1:3" ht="15" x14ac:dyDescent="0.2">
      <c r="A105" s="123" t="s">
        <v>176</v>
      </c>
      <c r="B105" s="118">
        <v>18546</v>
      </c>
      <c r="C105" s="119" t="s">
        <v>15</v>
      </c>
    </row>
    <row r="106" spans="1:3" ht="51.75" thickBot="1" x14ac:dyDescent="0.25">
      <c r="A106" s="117" t="s">
        <v>18</v>
      </c>
      <c r="B106" s="118"/>
      <c r="C106" s="119"/>
    </row>
    <row r="107" spans="1:3" ht="15" x14ac:dyDescent="0.2">
      <c r="A107" s="122" t="s">
        <v>90</v>
      </c>
      <c r="B107" s="108">
        <v>41370</v>
      </c>
      <c r="C107" s="109" t="s">
        <v>15</v>
      </c>
    </row>
    <row r="108" spans="1:3" ht="26.25" thickBot="1" x14ac:dyDescent="0.25">
      <c r="A108" s="110" t="s">
        <v>165</v>
      </c>
      <c r="B108" s="111"/>
      <c r="C108" s="112"/>
    </row>
    <row r="109" spans="1:3" ht="15" x14ac:dyDescent="0.2">
      <c r="A109" s="123" t="s">
        <v>91</v>
      </c>
      <c r="B109" s="118">
        <v>25680</v>
      </c>
      <c r="C109" s="119" t="s">
        <v>15</v>
      </c>
    </row>
    <row r="110" spans="1:3" ht="66" thickBot="1" x14ac:dyDescent="0.25">
      <c r="A110" s="110" t="s">
        <v>166</v>
      </c>
      <c r="B110" s="111"/>
      <c r="C110" s="112"/>
    </row>
    <row r="111" spans="1:3" ht="15" x14ac:dyDescent="0.2">
      <c r="A111" s="122" t="s">
        <v>169</v>
      </c>
      <c r="B111" s="108">
        <v>30670</v>
      </c>
      <c r="C111" s="109" t="s">
        <v>15</v>
      </c>
    </row>
    <row r="112" spans="1:3" ht="53.25" customHeight="1" thickBot="1" x14ac:dyDescent="0.25">
      <c r="A112" s="110" t="s">
        <v>168</v>
      </c>
      <c r="B112" s="111"/>
      <c r="C112" s="112"/>
    </row>
    <row r="113" spans="1:3" ht="15" x14ac:dyDescent="0.2">
      <c r="A113" s="122" t="s">
        <v>19</v>
      </c>
      <c r="B113" s="108">
        <v>12839</v>
      </c>
      <c r="C113" s="109" t="s">
        <v>15</v>
      </c>
    </row>
    <row r="114" spans="1:3" ht="39" thickBot="1" x14ac:dyDescent="0.25">
      <c r="A114" s="110" t="s">
        <v>188</v>
      </c>
      <c r="B114" s="111"/>
      <c r="C114" s="112"/>
    </row>
    <row r="115" spans="1:3" ht="15" x14ac:dyDescent="0.2">
      <c r="A115" s="123" t="s">
        <v>189</v>
      </c>
      <c r="B115" s="118">
        <v>4992</v>
      </c>
      <c r="C115" s="119" t="s">
        <v>15</v>
      </c>
    </row>
    <row r="116" spans="1:3" ht="27.75" customHeight="1" thickBot="1" x14ac:dyDescent="0.25">
      <c r="A116" s="110" t="s">
        <v>167</v>
      </c>
      <c r="B116" s="111"/>
      <c r="C116" s="112"/>
    </row>
    <row r="117" spans="1:3" ht="15" x14ac:dyDescent="0.2">
      <c r="A117" s="122" t="s">
        <v>177</v>
      </c>
      <c r="B117" s="108">
        <v>22827</v>
      </c>
      <c r="C117" s="109" t="s">
        <v>15</v>
      </c>
    </row>
    <row r="118" spans="1:3" ht="26.25" thickBot="1" x14ac:dyDescent="0.25">
      <c r="A118" s="110" t="s">
        <v>190</v>
      </c>
      <c r="B118" s="111"/>
      <c r="C118" s="112"/>
    </row>
    <row r="119" spans="1:3" ht="15" x14ac:dyDescent="0.2">
      <c r="A119" s="122" t="s">
        <v>178</v>
      </c>
      <c r="B119" s="108">
        <v>31382</v>
      </c>
      <c r="C119" s="109" t="s">
        <v>15</v>
      </c>
    </row>
    <row r="120" spans="1:3" ht="26.25" thickBot="1" x14ac:dyDescent="0.25">
      <c r="A120" s="110" t="s">
        <v>181</v>
      </c>
      <c r="B120" s="111"/>
      <c r="C120" s="112"/>
    </row>
    <row r="121" spans="1:3" ht="15" x14ac:dyDescent="0.2">
      <c r="A121" s="123" t="s">
        <v>179</v>
      </c>
      <c r="B121" s="118">
        <v>10700</v>
      </c>
      <c r="C121" s="119" t="s">
        <v>15</v>
      </c>
    </row>
    <row r="122" spans="1:3" ht="53.25" customHeight="1" thickBot="1" x14ac:dyDescent="0.25">
      <c r="A122" s="110" t="s">
        <v>191</v>
      </c>
      <c r="B122" s="111"/>
      <c r="C122" s="112"/>
    </row>
    <row r="123" spans="1:3" ht="15" x14ac:dyDescent="0.2">
      <c r="A123" s="122" t="s">
        <v>192</v>
      </c>
      <c r="B123" s="108">
        <v>7130</v>
      </c>
      <c r="C123" s="109" t="s">
        <v>15</v>
      </c>
    </row>
    <row r="124" spans="1:3" ht="15.75" thickBot="1" x14ac:dyDescent="0.25">
      <c r="A124" s="110" t="s">
        <v>20</v>
      </c>
      <c r="B124" s="111"/>
      <c r="C124" s="112"/>
    </row>
    <row r="125" spans="1:3" ht="16.5" thickBot="1" x14ac:dyDescent="0.25">
      <c r="A125" s="99" t="s">
        <v>21</v>
      </c>
      <c r="B125" s="129"/>
      <c r="C125" s="130"/>
    </row>
    <row r="126" spans="1:3" ht="16.5" thickBot="1" x14ac:dyDescent="0.25">
      <c r="A126" s="128" t="s">
        <v>125</v>
      </c>
      <c r="B126" s="129"/>
      <c r="C126" s="129"/>
    </row>
    <row r="127" spans="1:3" ht="16.5" thickBot="1" x14ac:dyDescent="0.25">
      <c r="A127" s="124" t="s">
        <v>180</v>
      </c>
      <c r="B127" s="129"/>
      <c r="C127" s="129"/>
    </row>
    <row r="128" spans="1:3" ht="16.5" thickBot="1" x14ac:dyDescent="0.25">
      <c r="A128" s="131" t="s">
        <v>219</v>
      </c>
      <c r="B128" s="129"/>
      <c r="C128" s="129"/>
    </row>
    <row r="129" spans="1:3" ht="16.5" thickBot="1" x14ac:dyDescent="0.25">
      <c r="A129" s="99" t="s">
        <v>318</v>
      </c>
      <c r="B129" s="132" t="s">
        <v>22</v>
      </c>
      <c r="C129" s="132" t="s">
        <v>216</v>
      </c>
    </row>
    <row r="130" spans="1:3" ht="15.75" thickBot="1" x14ac:dyDescent="0.25">
      <c r="A130" s="138" t="s">
        <v>252</v>
      </c>
      <c r="B130" s="139">
        <v>12441</v>
      </c>
      <c r="C130" s="139">
        <f>B130+312</f>
        <v>12753</v>
      </c>
    </row>
    <row r="131" spans="1:3" ht="15.75" thickBot="1" x14ac:dyDescent="0.25">
      <c r="A131" s="138" t="s">
        <v>251</v>
      </c>
      <c r="B131" s="139">
        <v>18661</v>
      </c>
      <c r="C131" s="139">
        <f>B131+364</f>
        <v>19025</v>
      </c>
    </row>
    <row r="132" spans="1:3" ht="15.75" thickBot="1" x14ac:dyDescent="0.25">
      <c r="A132" s="138" t="s">
        <v>250</v>
      </c>
      <c r="B132" s="139">
        <v>31101</v>
      </c>
      <c r="C132" s="139">
        <f>B132+395</f>
        <v>31496</v>
      </c>
    </row>
    <row r="133" spans="1:3" ht="15.75" thickBot="1" x14ac:dyDescent="0.25">
      <c r="A133" s="138" t="s">
        <v>249</v>
      </c>
      <c r="B133" s="139">
        <v>62203</v>
      </c>
      <c r="C133" s="139">
        <f>B133+676</f>
        <v>62879</v>
      </c>
    </row>
    <row r="134" spans="1:3" ht="15.75" thickBot="1" x14ac:dyDescent="0.25">
      <c r="A134" s="138" t="s">
        <v>248</v>
      </c>
      <c r="B134" s="139">
        <v>99525</v>
      </c>
      <c r="C134" s="139">
        <f>B134+859</f>
        <v>100384</v>
      </c>
    </row>
    <row r="135" spans="1:3" ht="15.75" thickBot="1" x14ac:dyDescent="0.25">
      <c r="A135" s="138" t="s">
        <v>247</v>
      </c>
      <c r="B135" s="139">
        <v>199049</v>
      </c>
      <c r="C135" s="139">
        <f>B135+2378</f>
        <v>201427</v>
      </c>
    </row>
    <row r="136" spans="1:3" ht="15.75" thickBot="1" x14ac:dyDescent="0.25">
      <c r="A136" s="138" t="s">
        <v>246</v>
      </c>
      <c r="B136" s="139">
        <v>311014</v>
      </c>
      <c r="C136" s="139">
        <f>B136+3600</f>
        <v>314614</v>
      </c>
    </row>
    <row r="137" spans="1:3" ht="15.75" thickBot="1" x14ac:dyDescent="0.25">
      <c r="A137" s="138" t="s">
        <v>245</v>
      </c>
      <c r="B137" s="139">
        <v>622028</v>
      </c>
      <c r="C137" s="139">
        <f>B137+6432</f>
        <v>628460</v>
      </c>
    </row>
    <row r="138" spans="1:3" ht="15.75" thickBot="1" x14ac:dyDescent="0.25">
      <c r="A138" s="138" t="s">
        <v>244</v>
      </c>
      <c r="B138" s="139">
        <v>995245</v>
      </c>
      <c r="C138" s="139">
        <f>B138+10258</f>
        <v>1005503</v>
      </c>
    </row>
    <row r="139" spans="1:3" ht="15.75" thickBot="1" x14ac:dyDescent="0.25">
      <c r="A139" s="138" t="s">
        <v>271</v>
      </c>
      <c r="B139" s="139">
        <v>1430665</v>
      </c>
      <c r="C139" s="139">
        <f>B139+13287</f>
        <v>1443952</v>
      </c>
    </row>
    <row r="140" spans="1:3" ht="16.5" thickBot="1" x14ac:dyDescent="0.25">
      <c r="A140" s="99" t="s">
        <v>193</v>
      </c>
      <c r="B140" s="139"/>
      <c r="C140" s="132"/>
    </row>
    <row r="141" spans="1:3" ht="16.5" thickBot="1" x14ac:dyDescent="0.25">
      <c r="A141" s="99" t="s">
        <v>23</v>
      </c>
      <c r="B141" s="133"/>
      <c r="C141" s="132"/>
    </row>
    <row r="142" spans="1:3" ht="15.75" thickBot="1" x14ac:dyDescent="0.25">
      <c r="A142" s="101" t="s">
        <v>24</v>
      </c>
      <c r="B142" s="135">
        <v>17322</v>
      </c>
      <c r="C142" s="136" t="s">
        <v>25</v>
      </c>
    </row>
    <row r="143" spans="1:3" ht="15.75" thickBot="1" x14ac:dyDescent="0.25">
      <c r="A143" s="137" t="s">
        <v>92</v>
      </c>
      <c r="B143" s="135">
        <v>11918</v>
      </c>
      <c r="C143" s="136" t="s">
        <v>25</v>
      </c>
    </row>
    <row r="144" spans="1:3" ht="15.75" thickBot="1" x14ac:dyDescent="0.25">
      <c r="A144" s="137" t="s">
        <v>93</v>
      </c>
      <c r="B144" s="135">
        <v>10362</v>
      </c>
      <c r="C144" s="136" t="s">
        <v>25</v>
      </c>
    </row>
    <row r="145" spans="1:3" ht="15.75" thickBot="1" x14ac:dyDescent="0.25">
      <c r="A145" s="137" t="s">
        <v>94</v>
      </c>
      <c r="B145" s="135">
        <v>8987</v>
      </c>
      <c r="C145" s="136" t="s">
        <v>25</v>
      </c>
    </row>
    <row r="146" spans="1:3" ht="15.75" thickBot="1" x14ac:dyDescent="0.25">
      <c r="A146" s="137" t="s">
        <v>95</v>
      </c>
      <c r="B146" s="135">
        <v>4699</v>
      </c>
      <c r="C146" s="136" t="s">
        <v>217</v>
      </c>
    </row>
    <row r="147" spans="1:3" ht="16.5" thickBot="1" x14ac:dyDescent="0.25">
      <c r="A147" s="99" t="s">
        <v>218</v>
      </c>
      <c r="B147" s="129"/>
      <c r="C147" s="134"/>
    </row>
    <row r="148" spans="1:3" ht="15" x14ac:dyDescent="0.2">
      <c r="A148" s="122" t="s">
        <v>96</v>
      </c>
      <c r="B148" s="108">
        <v>12780</v>
      </c>
      <c r="C148" s="140" t="s">
        <v>220</v>
      </c>
    </row>
    <row r="149" spans="1:3" ht="26.25" thickBot="1" x14ac:dyDescent="0.25">
      <c r="A149" s="110" t="s">
        <v>194</v>
      </c>
      <c r="B149" s="111"/>
      <c r="C149" s="112"/>
    </row>
    <row r="150" spans="1:3" ht="15.75" thickBot="1" x14ac:dyDescent="0.25">
      <c r="A150" s="137" t="s">
        <v>97</v>
      </c>
      <c r="B150" s="102">
        <v>2750</v>
      </c>
      <c r="C150" s="136" t="s">
        <v>220</v>
      </c>
    </row>
    <row r="151" spans="1:3" ht="15" x14ac:dyDescent="0.2">
      <c r="A151" s="122" t="s">
        <v>98</v>
      </c>
      <c r="B151" s="108">
        <v>12523</v>
      </c>
      <c r="C151" s="140" t="s">
        <v>220</v>
      </c>
    </row>
    <row r="152" spans="1:3" ht="15.75" thickBot="1" x14ac:dyDescent="0.25">
      <c r="A152" s="110" t="s">
        <v>195</v>
      </c>
      <c r="B152" s="111"/>
      <c r="C152" s="112"/>
    </row>
    <row r="153" spans="1:3" ht="15" x14ac:dyDescent="0.2">
      <c r="A153" s="123" t="s">
        <v>99</v>
      </c>
      <c r="B153" s="118">
        <v>7004</v>
      </c>
      <c r="C153" s="141" t="s">
        <v>220</v>
      </c>
    </row>
    <row r="154" spans="1:3" ht="26.25" thickBot="1" x14ac:dyDescent="0.25">
      <c r="A154" s="117" t="s">
        <v>196</v>
      </c>
      <c r="B154" s="118"/>
      <c r="C154" s="117"/>
    </row>
    <row r="155" spans="1:3" ht="15" x14ac:dyDescent="0.2">
      <c r="A155" s="122" t="s">
        <v>100</v>
      </c>
      <c r="B155" s="108">
        <v>6527</v>
      </c>
      <c r="C155" s="140" t="s">
        <v>220</v>
      </c>
    </row>
    <row r="156" spans="1:3" ht="15.75" thickBot="1" x14ac:dyDescent="0.25">
      <c r="A156" s="110" t="s">
        <v>197</v>
      </c>
      <c r="B156" s="111"/>
      <c r="C156" s="110"/>
    </row>
    <row r="157" spans="1:3" ht="15" x14ac:dyDescent="0.2">
      <c r="A157" s="123" t="s">
        <v>101</v>
      </c>
      <c r="B157" s="118">
        <v>4584</v>
      </c>
      <c r="C157" s="141" t="s">
        <v>220</v>
      </c>
    </row>
    <row r="158" spans="1:3" ht="15.75" thickBot="1" x14ac:dyDescent="0.25">
      <c r="A158" s="110" t="s">
        <v>223</v>
      </c>
      <c r="B158" s="111"/>
      <c r="C158" s="110"/>
    </row>
    <row r="159" spans="1:3" ht="15.75" thickBot="1" x14ac:dyDescent="0.25">
      <c r="A159" s="137" t="s">
        <v>102</v>
      </c>
      <c r="B159" s="102">
        <v>3080</v>
      </c>
      <c r="C159" s="136" t="s">
        <v>220</v>
      </c>
    </row>
    <row r="160" spans="1:3" ht="15.75" thickBot="1" x14ac:dyDescent="0.25">
      <c r="A160" s="143" t="s">
        <v>198</v>
      </c>
      <c r="B160" s="102">
        <v>1815</v>
      </c>
      <c r="C160" s="136" t="s">
        <v>220</v>
      </c>
    </row>
    <row r="161" spans="1:3" ht="16.5" thickBot="1" x14ac:dyDescent="0.25">
      <c r="A161" s="99" t="s">
        <v>26</v>
      </c>
      <c r="B161" s="144"/>
      <c r="C161" s="134"/>
    </row>
    <row r="162" spans="1:3" ht="15" x14ac:dyDescent="0.2">
      <c r="A162" s="122" t="s">
        <v>103</v>
      </c>
      <c r="B162" s="108">
        <v>14404</v>
      </c>
      <c r="C162" s="140" t="s">
        <v>222</v>
      </c>
    </row>
    <row r="163" spans="1:3" ht="15.75" thickBot="1" x14ac:dyDescent="0.25">
      <c r="A163" s="110" t="s">
        <v>224</v>
      </c>
      <c r="B163" s="111"/>
      <c r="C163" s="110"/>
    </row>
    <row r="164" spans="1:3" ht="15" x14ac:dyDescent="0.2">
      <c r="A164" s="122" t="s">
        <v>104</v>
      </c>
      <c r="B164" s="108">
        <v>10323</v>
      </c>
      <c r="C164" s="140" t="s">
        <v>222</v>
      </c>
    </row>
    <row r="165" spans="1:3" ht="15.75" thickBot="1" x14ac:dyDescent="0.25">
      <c r="A165" s="110" t="s">
        <v>199</v>
      </c>
      <c r="B165" s="111"/>
      <c r="C165" s="110"/>
    </row>
    <row r="166" spans="1:3" ht="16.5" thickBot="1" x14ac:dyDescent="0.25">
      <c r="A166" s="99" t="s">
        <v>200</v>
      </c>
      <c r="B166" s="144"/>
      <c r="C166" s="134"/>
    </row>
    <row r="167" spans="1:3" ht="15" x14ac:dyDescent="0.2">
      <c r="A167" s="122" t="s">
        <v>105</v>
      </c>
      <c r="B167" s="108">
        <v>11245</v>
      </c>
      <c r="C167" s="140" t="s">
        <v>27</v>
      </c>
    </row>
    <row r="168" spans="1:3" ht="15.75" thickBot="1" x14ac:dyDescent="0.25">
      <c r="A168" s="110" t="s">
        <v>225</v>
      </c>
      <c r="B168" s="111"/>
      <c r="C168" s="110"/>
    </row>
    <row r="169" spans="1:3" ht="15" x14ac:dyDescent="0.2">
      <c r="A169" s="122" t="s">
        <v>106</v>
      </c>
      <c r="B169" s="108">
        <v>9152</v>
      </c>
      <c r="C169" s="140" t="s">
        <v>27</v>
      </c>
    </row>
    <row r="170" spans="1:3" ht="15.75" thickBot="1" x14ac:dyDescent="0.25">
      <c r="A170" s="110" t="s">
        <v>226</v>
      </c>
      <c r="B170" s="111"/>
      <c r="C170" s="110"/>
    </row>
    <row r="171" spans="1:3" ht="15" x14ac:dyDescent="0.2">
      <c r="A171" s="122" t="s">
        <v>107</v>
      </c>
      <c r="B171" s="108">
        <v>9665</v>
      </c>
      <c r="C171" s="140" t="s">
        <v>27</v>
      </c>
    </row>
    <row r="172" spans="1:3" ht="15.75" thickBot="1" x14ac:dyDescent="0.25">
      <c r="A172" s="110" t="s">
        <v>227</v>
      </c>
      <c r="B172" s="111"/>
      <c r="C172" s="110"/>
    </row>
    <row r="173" spans="1:3" ht="15" x14ac:dyDescent="0.2">
      <c r="A173" s="122" t="s">
        <v>108</v>
      </c>
      <c r="B173" s="108">
        <v>55596</v>
      </c>
      <c r="C173" s="140" t="s">
        <v>220</v>
      </c>
    </row>
    <row r="174" spans="1:3" ht="26.25" thickBot="1" x14ac:dyDescent="0.25">
      <c r="A174" s="110" t="s">
        <v>228</v>
      </c>
      <c r="B174" s="111"/>
      <c r="C174" s="110"/>
    </row>
    <row r="175" spans="1:3" ht="15" x14ac:dyDescent="0.2">
      <c r="A175" s="122" t="s">
        <v>109</v>
      </c>
      <c r="B175" s="108">
        <v>62011</v>
      </c>
      <c r="C175" s="140" t="s">
        <v>220</v>
      </c>
    </row>
    <row r="176" spans="1:3" ht="27" customHeight="1" thickBot="1" x14ac:dyDescent="0.25">
      <c r="A176" s="110" t="s">
        <v>229</v>
      </c>
      <c r="B176" s="111"/>
      <c r="C176" s="110"/>
    </row>
    <row r="177" spans="1:3" ht="16.5" thickBot="1" x14ac:dyDescent="0.25">
      <c r="A177" s="181" t="s">
        <v>201</v>
      </c>
      <c r="B177" s="182"/>
      <c r="C177" s="183"/>
    </row>
    <row r="178" spans="1:3" ht="15" x14ac:dyDescent="0.2">
      <c r="A178" s="122" t="s">
        <v>110</v>
      </c>
      <c r="B178" s="108">
        <v>16692</v>
      </c>
      <c r="C178" s="140" t="s">
        <v>220</v>
      </c>
    </row>
    <row r="179" spans="1:3" ht="15.75" thickBot="1" x14ac:dyDescent="0.25">
      <c r="A179" s="117" t="s">
        <v>230</v>
      </c>
      <c r="B179" s="118"/>
      <c r="C179" s="117"/>
    </row>
    <row r="180" spans="1:3" ht="15" x14ac:dyDescent="0.2">
      <c r="A180" s="122" t="s">
        <v>111</v>
      </c>
      <c r="B180" s="108">
        <v>14907</v>
      </c>
      <c r="C180" s="140" t="s">
        <v>220</v>
      </c>
    </row>
    <row r="181" spans="1:3" ht="15.75" thickBot="1" x14ac:dyDescent="0.25">
      <c r="A181" s="117" t="s">
        <v>202</v>
      </c>
      <c r="B181" s="118"/>
      <c r="C181" s="117"/>
    </row>
    <row r="182" spans="1:3" ht="15" x14ac:dyDescent="0.2">
      <c r="A182" s="122" t="s">
        <v>112</v>
      </c>
      <c r="B182" s="108">
        <v>13944</v>
      </c>
      <c r="C182" s="140" t="s">
        <v>220</v>
      </c>
    </row>
    <row r="183" spans="1:3" ht="15.75" thickBot="1" x14ac:dyDescent="0.25">
      <c r="A183" s="110" t="s">
        <v>203</v>
      </c>
      <c r="B183" s="111"/>
      <c r="C183" s="110"/>
    </row>
    <row r="184" spans="1:3" ht="15" x14ac:dyDescent="0.2">
      <c r="A184" s="122" t="s">
        <v>113</v>
      </c>
      <c r="B184" s="108">
        <v>50404</v>
      </c>
      <c r="C184" s="140" t="s">
        <v>220</v>
      </c>
    </row>
    <row r="185" spans="1:3" ht="15.75" thickBot="1" x14ac:dyDescent="0.25">
      <c r="A185" s="110" t="s">
        <v>242</v>
      </c>
      <c r="B185" s="111"/>
      <c r="C185" s="110"/>
    </row>
    <row r="186" spans="1:3" ht="15" x14ac:dyDescent="0.2">
      <c r="A186" s="122" t="s">
        <v>114</v>
      </c>
      <c r="B186" s="108">
        <v>16704</v>
      </c>
      <c r="C186" s="140" t="s">
        <v>220</v>
      </c>
    </row>
    <row r="187" spans="1:3" ht="15.75" thickBot="1" x14ac:dyDescent="0.25">
      <c r="A187" s="110" t="s">
        <v>204</v>
      </c>
      <c r="B187" s="111"/>
      <c r="C187" s="110"/>
    </row>
    <row r="188" spans="1:3" ht="15" x14ac:dyDescent="0.2">
      <c r="A188" s="122" t="s">
        <v>115</v>
      </c>
      <c r="B188" s="108">
        <v>44812</v>
      </c>
      <c r="C188" s="140" t="s">
        <v>220</v>
      </c>
    </row>
    <row r="189" spans="1:3" ht="13.5" customHeight="1" thickBot="1" x14ac:dyDescent="0.25">
      <c r="A189" s="110" t="s">
        <v>205</v>
      </c>
      <c r="B189" s="111"/>
      <c r="C189" s="110"/>
    </row>
    <row r="190" spans="1:3" ht="15" x14ac:dyDescent="0.2">
      <c r="A190" s="122" t="s">
        <v>116</v>
      </c>
      <c r="B190" s="108">
        <v>103119</v>
      </c>
      <c r="C190" s="140" t="s">
        <v>220</v>
      </c>
    </row>
    <row r="191" spans="1:3" ht="15.75" thickBot="1" x14ac:dyDescent="0.25">
      <c r="A191" s="110" t="s">
        <v>206</v>
      </c>
      <c r="B191" s="111"/>
      <c r="C191" s="110"/>
    </row>
    <row r="192" spans="1:3" ht="16.5" thickBot="1" x14ac:dyDescent="0.25">
      <c r="A192" s="99" t="s">
        <v>28</v>
      </c>
      <c r="B192" s="144"/>
      <c r="C192" s="134"/>
    </row>
    <row r="193" spans="1:3" ht="15" x14ac:dyDescent="0.2">
      <c r="A193" s="122" t="s">
        <v>29</v>
      </c>
      <c r="B193" s="108">
        <v>22314</v>
      </c>
      <c r="C193" s="140" t="s">
        <v>220</v>
      </c>
    </row>
    <row r="194" spans="1:3" ht="15.75" thickBot="1" x14ac:dyDescent="0.25">
      <c r="A194" s="110" t="s">
        <v>233</v>
      </c>
      <c r="B194" s="111"/>
      <c r="C194" s="110"/>
    </row>
    <row r="195" spans="1:3" ht="15" x14ac:dyDescent="0.2">
      <c r="A195" s="178" t="s">
        <v>232</v>
      </c>
      <c r="B195" s="108">
        <v>13935</v>
      </c>
      <c r="C195" s="140" t="s">
        <v>217</v>
      </c>
    </row>
    <row r="196" spans="1:3" ht="15.75" thickBot="1" x14ac:dyDescent="0.25">
      <c r="A196" s="179" t="s">
        <v>231</v>
      </c>
      <c r="B196" s="111"/>
      <c r="C196" s="110"/>
    </row>
    <row r="197" spans="1:3" ht="15.75" thickBot="1" x14ac:dyDescent="0.25">
      <c r="A197" s="146" t="s">
        <v>117</v>
      </c>
      <c r="B197" s="102">
        <v>57665</v>
      </c>
      <c r="C197" s="136" t="s">
        <v>217</v>
      </c>
    </row>
    <row r="198" spans="1:3" ht="16.5" thickBot="1" x14ac:dyDescent="0.25">
      <c r="A198" s="99" t="s">
        <v>207</v>
      </c>
      <c r="B198" s="144"/>
      <c r="C198" s="134"/>
    </row>
    <row r="199" spans="1:3" ht="15" x14ac:dyDescent="0.2">
      <c r="A199" s="122" t="s">
        <v>118</v>
      </c>
      <c r="B199" s="108">
        <v>13348</v>
      </c>
      <c r="C199" s="140" t="s">
        <v>220</v>
      </c>
    </row>
    <row r="200" spans="1:3" ht="15.75" thickBot="1" x14ac:dyDescent="0.25">
      <c r="A200" s="110" t="s">
        <v>238</v>
      </c>
      <c r="B200" s="111"/>
      <c r="C200" s="110"/>
    </row>
    <row r="201" spans="1:3" ht="15.75" thickBot="1" x14ac:dyDescent="0.25">
      <c r="A201" s="147" t="s">
        <v>119</v>
      </c>
      <c r="B201" s="102">
        <v>14632</v>
      </c>
      <c r="C201" s="136" t="s">
        <v>220</v>
      </c>
    </row>
    <row r="202" spans="1:3" ht="15" x14ac:dyDescent="0.2">
      <c r="A202" s="122" t="s">
        <v>235</v>
      </c>
      <c r="B202" s="108">
        <v>14632</v>
      </c>
      <c r="C202" s="140" t="s">
        <v>220</v>
      </c>
    </row>
    <row r="203" spans="1:3" ht="15.75" thickBot="1" x14ac:dyDescent="0.25">
      <c r="A203" s="110" t="s">
        <v>234</v>
      </c>
      <c r="B203" s="111"/>
      <c r="C203" s="110"/>
    </row>
    <row r="204" spans="1:3" ht="15" x14ac:dyDescent="0.2">
      <c r="A204" s="122" t="s">
        <v>120</v>
      </c>
      <c r="B204" s="108">
        <v>66246</v>
      </c>
      <c r="C204" s="140" t="s">
        <v>220</v>
      </c>
    </row>
    <row r="205" spans="1:3" ht="15.75" thickBot="1" x14ac:dyDescent="0.25">
      <c r="A205" s="110" t="s">
        <v>208</v>
      </c>
      <c r="B205" s="111"/>
      <c r="C205" s="110"/>
    </row>
    <row r="206" spans="1:3" ht="15.75" thickBot="1" x14ac:dyDescent="0.25">
      <c r="A206" s="101" t="s">
        <v>30</v>
      </c>
      <c r="B206" s="102">
        <v>221676</v>
      </c>
      <c r="C206" s="136" t="s">
        <v>220</v>
      </c>
    </row>
    <row r="207" spans="1:3" ht="15.75" thickBot="1" x14ac:dyDescent="0.25">
      <c r="A207" s="148" t="s">
        <v>209</v>
      </c>
      <c r="B207" s="102">
        <v>198372</v>
      </c>
      <c r="C207" s="142" t="s">
        <v>220</v>
      </c>
    </row>
    <row r="208" spans="1:3" ht="15" x14ac:dyDescent="0.2">
      <c r="A208" s="122" t="s">
        <v>121</v>
      </c>
      <c r="B208" s="108">
        <v>20939</v>
      </c>
      <c r="C208" s="140" t="s">
        <v>220</v>
      </c>
    </row>
    <row r="209" spans="1:3" ht="15.75" thickBot="1" x14ac:dyDescent="0.25">
      <c r="A209" s="110" t="s">
        <v>237</v>
      </c>
      <c r="B209" s="111"/>
      <c r="C209" s="110"/>
    </row>
    <row r="210" spans="1:3" ht="15" x14ac:dyDescent="0.2">
      <c r="A210" s="122" t="s">
        <v>122</v>
      </c>
      <c r="B210" s="108">
        <v>14870</v>
      </c>
      <c r="C210" s="140" t="s">
        <v>220</v>
      </c>
    </row>
    <row r="211" spans="1:3" ht="15.75" thickBot="1" x14ac:dyDescent="0.25">
      <c r="A211" s="110" t="s">
        <v>236</v>
      </c>
      <c r="B211" s="111"/>
      <c r="C211" s="110"/>
    </row>
    <row r="212" spans="1:3" ht="15" x14ac:dyDescent="0.2">
      <c r="A212" s="123" t="s">
        <v>31</v>
      </c>
      <c r="B212" s="118">
        <v>27809</v>
      </c>
      <c r="C212" s="141" t="s">
        <v>220</v>
      </c>
    </row>
    <row r="213" spans="1:3" ht="26.25" thickBot="1" x14ac:dyDescent="0.25">
      <c r="A213" s="110" t="s">
        <v>32</v>
      </c>
      <c r="B213" s="111"/>
      <c r="C213" s="110"/>
    </row>
    <row r="214" spans="1:3" ht="16.5" thickBot="1" x14ac:dyDescent="0.25">
      <c r="A214" s="99" t="s">
        <v>210</v>
      </c>
      <c r="B214" s="144"/>
      <c r="C214" s="134"/>
    </row>
    <row r="215" spans="1:3" ht="15" x14ac:dyDescent="0.2">
      <c r="A215" s="123" t="s">
        <v>33</v>
      </c>
      <c r="B215" s="118">
        <v>82803</v>
      </c>
      <c r="C215" s="141" t="s">
        <v>220</v>
      </c>
    </row>
    <row r="216" spans="1:3" ht="26.25" thickBot="1" x14ac:dyDescent="0.25">
      <c r="A216" s="110" t="s">
        <v>211</v>
      </c>
      <c r="B216" s="111"/>
      <c r="C216" s="110"/>
    </row>
    <row r="217" spans="1:3" ht="15" x14ac:dyDescent="0.2">
      <c r="A217" s="122" t="s">
        <v>34</v>
      </c>
      <c r="B217" s="108">
        <v>70523</v>
      </c>
      <c r="C217" s="140" t="s">
        <v>220</v>
      </c>
    </row>
    <row r="218" spans="1:3" ht="15.75" thickBot="1" x14ac:dyDescent="0.25">
      <c r="A218" s="110" t="s">
        <v>35</v>
      </c>
      <c r="B218" s="111"/>
      <c r="C218" s="110"/>
    </row>
    <row r="219" spans="1:3" ht="15" x14ac:dyDescent="0.2">
      <c r="A219" s="122" t="s">
        <v>36</v>
      </c>
      <c r="B219" s="108">
        <v>56060</v>
      </c>
      <c r="C219" s="140" t="s">
        <v>220</v>
      </c>
    </row>
    <row r="220" spans="1:3" ht="26.25" thickBot="1" x14ac:dyDescent="0.25">
      <c r="A220" s="110" t="s">
        <v>37</v>
      </c>
      <c r="B220" s="111"/>
      <c r="C220" s="110"/>
    </row>
    <row r="221" spans="1:3" ht="15" x14ac:dyDescent="0.2">
      <c r="A221" s="122" t="s">
        <v>38</v>
      </c>
      <c r="B221" s="108">
        <v>50115</v>
      </c>
      <c r="C221" s="140" t="s">
        <v>220</v>
      </c>
    </row>
    <row r="222" spans="1:3" ht="15.75" thickBot="1" x14ac:dyDescent="0.25">
      <c r="A222" s="110" t="s">
        <v>39</v>
      </c>
      <c r="B222" s="111"/>
      <c r="C222" s="110"/>
    </row>
    <row r="223" spans="1:3" ht="15" x14ac:dyDescent="0.2">
      <c r="A223" s="122" t="s">
        <v>40</v>
      </c>
      <c r="B223" s="108">
        <v>41849</v>
      </c>
      <c r="C223" s="140" t="s">
        <v>220</v>
      </c>
    </row>
    <row r="224" spans="1:3" ht="15.75" thickBot="1" x14ac:dyDescent="0.25">
      <c r="A224" s="110" t="s">
        <v>41</v>
      </c>
      <c r="B224" s="111"/>
      <c r="C224" s="110"/>
    </row>
    <row r="225" spans="1:3" ht="15" x14ac:dyDescent="0.2">
      <c r="A225" s="122" t="s">
        <v>42</v>
      </c>
      <c r="B225" s="108">
        <v>102389</v>
      </c>
      <c r="C225" s="140" t="s">
        <v>220</v>
      </c>
    </row>
    <row r="226" spans="1:3" ht="26.25" thickBot="1" x14ac:dyDescent="0.25">
      <c r="A226" s="110" t="s">
        <v>212</v>
      </c>
      <c r="B226" s="111"/>
      <c r="C226" s="110"/>
    </row>
    <row r="227" spans="1:3" ht="15.75" thickBot="1" x14ac:dyDescent="0.25">
      <c r="A227" s="101" t="s">
        <v>43</v>
      </c>
      <c r="B227" s="102">
        <v>39256</v>
      </c>
      <c r="C227" s="136" t="s">
        <v>220</v>
      </c>
    </row>
    <row r="228" spans="1:3" ht="15" x14ac:dyDescent="0.2">
      <c r="A228" s="122" t="s">
        <v>44</v>
      </c>
      <c r="B228" s="108">
        <v>66636</v>
      </c>
      <c r="C228" s="140" t="s">
        <v>220</v>
      </c>
    </row>
    <row r="229" spans="1:3" ht="26.25" thickBot="1" x14ac:dyDescent="0.25">
      <c r="A229" s="110" t="s">
        <v>37</v>
      </c>
      <c r="B229" s="111"/>
      <c r="C229" s="110"/>
    </row>
    <row r="230" spans="1:3" ht="15" x14ac:dyDescent="0.2">
      <c r="A230" s="122" t="s">
        <v>45</v>
      </c>
      <c r="B230" s="108">
        <v>59224</v>
      </c>
      <c r="C230" s="140" t="s">
        <v>220</v>
      </c>
    </row>
    <row r="231" spans="1:3" ht="15.75" thickBot="1" x14ac:dyDescent="0.25">
      <c r="A231" s="110" t="s">
        <v>46</v>
      </c>
      <c r="B231" s="111"/>
      <c r="C231" s="110"/>
    </row>
    <row r="232" spans="1:3" ht="15" x14ac:dyDescent="0.2">
      <c r="A232" s="122" t="s">
        <v>47</v>
      </c>
      <c r="B232" s="108">
        <v>49947</v>
      </c>
      <c r="C232" s="140" t="s">
        <v>220</v>
      </c>
    </row>
    <row r="233" spans="1:3" ht="15.75" thickBot="1" x14ac:dyDescent="0.25">
      <c r="A233" s="110" t="s">
        <v>46</v>
      </c>
      <c r="B233" s="111"/>
      <c r="C233" s="110"/>
    </row>
    <row r="234" spans="1:3" ht="15" x14ac:dyDescent="0.2">
      <c r="A234" s="122" t="s">
        <v>48</v>
      </c>
      <c r="B234" s="108">
        <v>31312</v>
      </c>
      <c r="C234" s="140" t="s">
        <v>220</v>
      </c>
    </row>
    <row r="235" spans="1:3" ht="15.75" thickBot="1" x14ac:dyDescent="0.25">
      <c r="A235" s="110" t="s">
        <v>49</v>
      </c>
      <c r="B235" s="111"/>
      <c r="C235" s="110"/>
    </row>
    <row r="236" spans="1:3" ht="15" x14ac:dyDescent="0.2">
      <c r="A236" s="122" t="s">
        <v>50</v>
      </c>
      <c r="B236" s="108">
        <v>72642</v>
      </c>
      <c r="C236" s="140" t="s">
        <v>220</v>
      </c>
    </row>
    <row r="237" spans="1:3" ht="15.75" thickBot="1" x14ac:dyDescent="0.25">
      <c r="A237" s="110" t="s">
        <v>51</v>
      </c>
      <c r="B237" s="111"/>
      <c r="C237" s="110"/>
    </row>
    <row r="238" spans="1:3" ht="15" x14ac:dyDescent="0.2">
      <c r="A238" s="122" t="s">
        <v>52</v>
      </c>
      <c r="B238" s="108">
        <v>440127</v>
      </c>
      <c r="C238" s="140" t="s">
        <v>220</v>
      </c>
    </row>
    <row r="239" spans="1:3" ht="15.75" thickBot="1" x14ac:dyDescent="0.25">
      <c r="A239" s="110" t="s">
        <v>213</v>
      </c>
      <c r="B239" s="111"/>
      <c r="C239" s="110"/>
    </row>
    <row r="240" spans="1:3" ht="15" x14ac:dyDescent="0.2">
      <c r="A240" s="122" t="s">
        <v>53</v>
      </c>
      <c r="B240" s="108">
        <v>43686</v>
      </c>
      <c r="C240" s="140" t="s">
        <v>220</v>
      </c>
    </row>
    <row r="241" spans="1:3" ht="27" customHeight="1" thickBot="1" x14ac:dyDescent="0.25">
      <c r="A241" s="110" t="s">
        <v>214</v>
      </c>
      <c r="B241" s="111"/>
      <c r="C241" s="110"/>
    </row>
    <row r="242" spans="1:3" ht="15" x14ac:dyDescent="0.2">
      <c r="A242" s="122" t="s">
        <v>54</v>
      </c>
      <c r="B242" s="108">
        <v>30682</v>
      </c>
      <c r="C242" s="140" t="s">
        <v>220</v>
      </c>
    </row>
    <row r="243" spans="1:3" ht="15.75" thickBot="1" x14ac:dyDescent="0.25">
      <c r="A243" s="117" t="s">
        <v>213</v>
      </c>
      <c r="B243" s="118"/>
      <c r="C243" s="117"/>
    </row>
    <row r="244" spans="1:3" ht="15" x14ac:dyDescent="0.2">
      <c r="A244" s="122" t="s">
        <v>55</v>
      </c>
      <c r="B244" s="108">
        <v>82523</v>
      </c>
      <c r="C244" s="140" t="s">
        <v>220</v>
      </c>
    </row>
    <row r="245" spans="1:3" ht="26.25" thickBot="1" x14ac:dyDescent="0.25">
      <c r="A245" s="110" t="s">
        <v>214</v>
      </c>
      <c r="B245" s="111"/>
      <c r="C245" s="110"/>
    </row>
    <row r="246" spans="1:3" ht="15" x14ac:dyDescent="0.2">
      <c r="A246" s="122" t="s">
        <v>56</v>
      </c>
      <c r="B246" s="108">
        <v>69905</v>
      </c>
      <c r="C246" s="140" t="s">
        <v>220</v>
      </c>
    </row>
    <row r="247" spans="1:3" ht="15.75" thickBot="1" x14ac:dyDescent="0.25">
      <c r="A247" s="110" t="s">
        <v>57</v>
      </c>
      <c r="B247" s="111"/>
      <c r="C247" s="142"/>
    </row>
    <row r="248" spans="1:3" ht="15" x14ac:dyDescent="0.2">
      <c r="A248" s="122" t="s">
        <v>58</v>
      </c>
      <c r="B248" s="108">
        <v>67522</v>
      </c>
      <c r="C248" s="140" t="s">
        <v>220</v>
      </c>
    </row>
    <row r="249" spans="1:3" ht="15.75" thickBot="1" x14ac:dyDescent="0.25">
      <c r="A249" s="110" t="s">
        <v>59</v>
      </c>
      <c r="B249" s="111"/>
      <c r="C249" s="110"/>
    </row>
    <row r="250" spans="1:3" ht="15" x14ac:dyDescent="0.2">
      <c r="A250" s="123" t="s">
        <v>60</v>
      </c>
      <c r="B250" s="118">
        <v>3402</v>
      </c>
      <c r="C250" s="141" t="s">
        <v>220</v>
      </c>
    </row>
    <row r="251" spans="1:3" ht="15.75" thickBot="1" x14ac:dyDescent="0.25">
      <c r="A251" s="110" t="s">
        <v>61</v>
      </c>
      <c r="B251" s="111"/>
      <c r="C251" s="110"/>
    </row>
    <row r="252" spans="1:3" ht="16.5" thickBot="1" x14ac:dyDescent="0.25">
      <c r="A252" s="99" t="s">
        <v>263</v>
      </c>
      <c r="B252" s="144"/>
      <c r="C252" s="134"/>
    </row>
    <row r="253" spans="1:3" ht="15" x14ac:dyDescent="0.2">
      <c r="A253" s="123" t="s">
        <v>62</v>
      </c>
      <c r="B253" s="118">
        <v>74248</v>
      </c>
      <c r="C253" s="141" t="s">
        <v>220</v>
      </c>
    </row>
    <row r="254" spans="1:3" ht="15.75" thickBot="1" x14ac:dyDescent="0.25">
      <c r="A254" s="117" t="s">
        <v>215</v>
      </c>
      <c r="B254" s="118"/>
      <c r="C254" s="117"/>
    </row>
    <row r="255" spans="1:3" ht="15" x14ac:dyDescent="0.2">
      <c r="A255" s="122" t="s">
        <v>63</v>
      </c>
      <c r="B255" s="108">
        <v>70094</v>
      </c>
      <c r="C255" s="140" t="s">
        <v>220</v>
      </c>
    </row>
    <row r="256" spans="1:3" ht="15.75" thickBot="1" x14ac:dyDescent="0.25">
      <c r="A256" s="110" t="s">
        <v>64</v>
      </c>
      <c r="B256" s="111"/>
      <c r="C256" s="110"/>
    </row>
    <row r="257" spans="1:3" ht="15" x14ac:dyDescent="0.2">
      <c r="A257" s="122" t="s">
        <v>65</v>
      </c>
      <c r="B257" s="108">
        <v>92672</v>
      </c>
      <c r="C257" s="140" t="s">
        <v>220</v>
      </c>
    </row>
    <row r="258" spans="1:3" ht="15.75" thickBot="1" x14ac:dyDescent="0.25">
      <c r="A258" s="110" t="s">
        <v>66</v>
      </c>
      <c r="B258" s="111"/>
      <c r="C258" s="110"/>
    </row>
    <row r="259" spans="1:3" ht="15" x14ac:dyDescent="0.2">
      <c r="A259" s="122" t="s">
        <v>67</v>
      </c>
      <c r="B259" s="108">
        <v>372456</v>
      </c>
      <c r="C259" s="140" t="s">
        <v>220</v>
      </c>
    </row>
    <row r="260" spans="1:3" ht="15.75" thickBot="1" x14ac:dyDescent="0.25">
      <c r="A260" s="110" t="s">
        <v>239</v>
      </c>
      <c r="B260" s="111"/>
      <c r="C260" s="110"/>
    </row>
    <row r="261" spans="1:3" ht="15.75" thickBot="1" x14ac:dyDescent="0.25">
      <c r="A261" s="101" t="s">
        <v>68</v>
      </c>
      <c r="B261" s="102">
        <v>16427</v>
      </c>
      <c r="C261" s="136" t="s">
        <v>221</v>
      </c>
    </row>
    <row r="262" spans="1:3" ht="15.75" thickBot="1" x14ac:dyDescent="0.25">
      <c r="A262" s="148" t="s">
        <v>69</v>
      </c>
      <c r="B262" s="102">
        <v>36304</v>
      </c>
      <c r="C262" s="142" t="s">
        <v>221</v>
      </c>
    </row>
    <row r="263" spans="1:3" ht="15" x14ac:dyDescent="0.2">
      <c r="A263" s="122" t="s">
        <v>70</v>
      </c>
      <c r="B263" s="108">
        <v>108172</v>
      </c>
      <c r="C263" s="140" t="s">
        <v>241</v>
      </c>
    </row>
    <row r="264" spans="1:3" ht="15.75" thickBot="1" x14ac:dyDescent="0.25">
      <c r="A264" s="110" t="s">
        <v>240</v>
      </c>
      <c r="B264" s="111"/>
      <c r="C264" s="110"/>
    </row>
    <row r="265" spans="1:3" ht="15" x14ac:dyDescent="0.2">
      <c r="A265" s="122" t="s">
        <v>71</v>
      </c>
      <c r="B265" s="108">
        <v>38137</v>
      </c>
      <c r="C265" s="140" t="s">
        <v>241</v>
      </c>
    </row>
    <row r="266" spans="1:3" ht="15.75" thickBot="1" x14ac:dyDescent="0.25">
      <c r="A266" s="110" t="s">
        <v>72</v>
      </c>
      <c r="B266" s="111"/>
      <c r="C266" s="110"/>
    </row>
    <row r="267" spans="1:3" ht="15" x14ac:dyDescent="0.2">
      <c r="A267" s="122" t="s">
        <v>73</v>
      </c>
      <c r="B267" s="108">
        <v>66946</v>
      </c>
      <c r="C267" s="140" t="s">
        <v>241</v>
      </c>
    </row>
    <row r="268" spans="1:3" ht="15.75" thickBot="1" x14ac:dyDescent="0.25">
      <c r="A268" s="110" t="s">
        <v>74</v>
      </c>
      <c r="B268" s="111"/>
      <c r="C268" s="110"/>
    </row>
    <row r="269" spans="1:3" ht="16.5" thickBot="1" x14ac:dyDescent="0.25">
      <c r="A269" s="99" t="s">
        <v>21</v>
      </c>
      <c r="B269" s="144"/>
      <c r="C269" s="155"/>
    </row>
    <row r="270" spans="1:3" ht="16.5" thickBot="1" x14ac:dyDescent="0.25">
      <c r="A270" s="177" t="s">
        <v>75</v>
      </c>
      <c r="B270" s="144"/>
      <c r="C270" s="144"/>
    </row>
    <row r="271" spans="1:3" ht="16.5" thickBot="1" x14ac:dyDescent="0.25">
      <c r="A271" s="177" t="s">
        <v>76</v>
      </c>
      <c r="B271" s="144"/>
      <c r="C271" s="144"/>
    </row>
    <row r="272" spans="1:3" ht="16.5" thickBot="1" x14ac:dyDescent="0.25">
      <c r="A272" s="177" t="s">
        <v>77</v>
      </c>
      <c r="B272" s="144"/>
      <c r="C272" s="144"/>
    </row>
    <row r="273" spans="1:3" ht="16.5" thickBot="1" x14ac:dyDescent="0.25">
      <c r="A273" s="177" t="s">
        <v>78</v>
      </c>
      <c r="B273" s="144"/>
      <c r="C273" s="144"/>
    </row>
    <row r="274" spans="1:3" ht="16.5" thickBot="1" x14ac:dyDescent="0.25">
      <c r="A274" s="177" t="s">
        <v>79</v>
      </c>
      <c r="B274" s="144"/>
      <c r="C274" s="144"/>
    </row>
    <row r="275" spans="1:3" ht="16.5" thickBot="1" x14ac:dyDescent="0.25">
      <c r="A275" s="177" t="s">
        <v>80</v>
      </c>
      <c r="B275" s="144"/>
      <c r="C275" s="144"/>
    </row>
    <row r="276" spans="1:3" ht="16.5" thickBot="1" x14ac:dyDescent="0.25">
      <c r="A276" s="177" t="s">
        <v>81</v>
      </c>
      <c r="B276" s="144"/>
      <c r="C276" s="144"/>
    </row>
    <row r="277" spans="1:3" ht="16.5" thickBot="1" x14ac:dyDescent="0.25">
      <c r="A277" s="99" t="s">
        <v>262</v>
      </c>
      <c r="B277" s="144"/>
      <c r="C277" s="132"/>
    </row>
    <row r="278" spans="1:3" ht="15.75" thickBot="1" x14ac:dyDescent="0.25">
      <c r="A278" s="101" t="s">
        <v>82</v>
      </c>
      <c r="B278" s="102">
        <v>2442</v>
      </c>
      <c r="C278" s="156" t="s">
        <v>1</v>
      </c>
    </row>
    <row r="279" spans="1:3" ht="30.75" thickBot="1" x14ac:dyDescent="0.25">
      <c r="A279" s="101" t="s">
        <v>83</v>
      </c>
      <c r="B279" s="199">
        <v>0.89</v>
      </c>
      <c r="C279" s="103" t="s">
        <v>267</v>
      </c>
    </row>
    <row r="280" spans="1:3" ht="15.75" hidden="1" x14ac:dyDescent="0.2">
      <c r="A280" s="157" t="s">
        <v>261</v>
      </c>
      <c r="B280" s="158"/>
      <c r="C280" s="159"/>
    </row>
    <row r="281" spans="1:3" ht="15.75" hidden="1" thickBot="1" x14ac:dyDescent="0.25">
      <c r="A281" s="101" t="s">
        <v>84</v>
      </c>
      <c r="B281" s="102">
        <v>368</v>
      </c>
      <c r="C281" s="156" t="s">
        <v>1</v>
      </c>
    </row>
    <row r="282" spans="1:3" ht="15.75" hidden="1" thickBot="1" x14ac:dyDescent="0.25">
      <c r="A282" s="101" t="s">
        <v>85</v>
      </c>
      <c r="B282" s="102">
        <v>299</v>
      </c>
      <c r="C282" s="156" t="s">
        <v>1</v>
      </c>
    </row>
    <row r="283" spans="1:3" ht="30.75" hidden="1" thickBot="1" x14ac:dyDescent="0.25">
      <c r="A283" s="101" t="s">
        <v>86</v>
      </c>
      <c r="B283" s="161" t="s">
        <v>293</v>
      </c>
      <c r="C283" s="162"/>
    </row>
    <row r="284" spans="1:3" ht="16.5" hidden="1" thickBot="1" x14ac:dyDescent="0.25">
      <c r="A284" s="99" t="s">
        <v>260</v>
      </c>
      <c r="B284" s="144"/>
      <c r="C284" s="132"/>
    </row>
    <row r="285" spans="1:3" ht="15.75" hidden="1" thickBot="1" x14ac:dyDescent="0.25">
      <c r="A285" s="101" t="s">
        <v>87</v>
      </c>
      <c r="B285" s="163">
        <v>150</v>
      </c>
      <c r="C285" s="156" t="s">
        <v>1</v>
      </c>
    </row>
    <row r="286" spans="1:3" ht="16.5" hidden="1" thickBot="1" x14ac:dyDescent="0.25">
      <c r="A286" s="99" t="s">
        <v>259</v>
      </c>
      <c r="B286" s="144"/>
      <c r="C286" s="132"/>
    </row>
    <row r="287" spans="1:3" ht="36" hidden="1" customHeight="1" thickBot="1" x14ac:dyDescent="0.25">
      <c r="A287" s="99" t="s">
        <v>254</v>
      </c>
      <c r="B287" s="144"/>
      <c r="C287" s="144"/>
    </row>
    <row r="288" spans="1:3" ht="45.75" hidden="1" thickBot="1" x14ac:dyDescent="0.25">
      <c r="A288" s="101" t="s">
        <v>255</v>
      </c>
      <c r="B288" s="161" t="s">
        <v>88</v>
      </c>
      <c r="C288" s="162"/>
    </row>
    <row r="289" spans="1:3" ht="30.75" hidden="1" thickBot="1" x14ac:dyDescent="0.25">
      <c r="A289" s="101" t="s">
        <v>256</v>
      </c>
      <c r="B289" s="161" t="s">
        <v>268</v>
      </c>
      <c r="C289" s="162"/>
    </row>
    <row r="290" spans="1:3" ht="30.75" hidden="1" thickBot="1" x14ac:dyDescent="0.25">
      <c r="A290" s="99" t="s">
        <v>257</v>
      </c>
      <c r="B290" s="161" t="s">
        <v>89</v>
      </c>
      <c r="C290" s="162"/>
    </row>
    <row r="291" spans="1:3" ht="15.75" hidden="1" thickBot="1" x14ac:dyDescent="0.25">
      <c r="A291" s="101" t="s">
        <v>295</v>
      </c>
      <c r="B291" s="163">
        <v>460</v>
      </c>
      <c r="C291" s="166" t="s">
        <v>1</v>
      </c>
    </row>
    <row r="292" spans="1:3" ht="16.5" hidden="1" thickBot="1" x14ac:dyDescent="0.25">
      <c r="A292" s="99" t="s">
        <v>294</v>
      </c>
      <c r="B292" s="102"/>
      <c r="C292" s="156"/>
    </row>
    <row r="293" spans="1:3" ht="15.75" hidden="1" thickBot="1" x14ac:dyDescent="0.25">
      <c r="A293" s="101" t="s">
        <v>269</v>
      </c>
      <c r="B293" s="163">
        <v>23407</v>
      </c>
      <c r="C293" s="166" t="s">
        <v>1</v>
      </c>
    </row>
    <row r="294" spans="1:3" ht="15.75" hidden="1" thickBot="1" x14ac:dyDescent="0.25">
      <c r="A294" s="101"/>
      <c r="B294" s="167"/>
      <c r="C294" s="168"/>
    </row>
    <row r="295" spans="1:3" ht="15" thickBot="1" x14ac:dyDescent="0.25">
      <c r="A295" s="152" t="s">
        <v>375</v>
      </c>
      <c r="B295" s="153"/>
      <c r="C295" s="154"/>
    </row>
  </sheetData>
  <mergeCells count="1">
    <mergeCell ref="B1:C1"/>
  </mergeCells>
  <printOptions horizontalCentered="1"/>
  <pageMargins left="0.7" right="0.7" top="0.75" bottom="0.75" header="0.3" footer="0.3"/>
  <pageSetup scale="73" fitToHeight="0" orientation="portrait" r:id="rId1"/>
  <rowBreaks count="2" manualBreakCount="2">
    <brk id="37" max="2" man="1"/>
    <brk id="201" max="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FDC0-C595-4FBE-86ED-B5319E74C95E}">
  <sheetPr>
    <pageSetUpPr fitToPage="1"/>
  </sheetPr>
  <dimension ref="A1:C232"/>
  <sheetViews>
    <sheetView view="pageBreakPreview" topLeftCell="A23" zoomScaleNormal="95" zoomScaleSheetLayoutView="100" workbookViewId="0">
      <selection activeCell="A33" sqref="A33"/>
    </sheetView>
  </sheetViews>
  <sheetFormatPr defaultColWidth="6.7109375" defaultRowHeight="14.25" x14ac:dyDescent="0.2"/>
  <cols>
    <col min="1" max="1" width="100.28515625" style="3" customWidth="1"/>
    <col min="2" max="2" width="14.7109375" style="10" customWidth="1"/>
    <col min="3" max="3" width="17.140625" style="3" customWidth="1"/>
    <col min="4" max="26" width="11.140625" style="3" customWidth="1"/>
    <col min="27" max="16384" width="6.7109375" style="3"/>
  </cols>
  <sheetData>
    <row r="1" spans="1:3" ht="90" customHeight="1" x14ac:dyDescent="0.2">
      <c r="B1" s="241"/>
      <c r="C1" s="241"/>
    </row>
    <row r="2" spans="1:3" ht="38.25" x14ac:dyDescent="0.2">
      <c r="A2" s="96" t="s">
        <v>182</v>
      </c>
      <c r="B2" s="9"/>
      <c r="C2" s="9"/>
    </row>
    <row r="3" spans="1:3" ht="15" thickBot="1" x14ac:dyDescent="0.25">
      <c r="A3" s="98"/>
      <c r="B3" s="189" t="s">
        <v>416</v>
      </c>
      <c r="C3" s="230">
        <v>46023</v>
      </c>
    </row>
    <row r="4" spans="1:3" ht="23.25" customHeight="1" thickBot="1" x14ac:dyDescent="0.25">
      <c r="A4" s="99" t="s">
        <v>419</v>
      </c>
      <c r="B4" s="235" t="s">
        <v>128</v>
      </c>
      <c r="C4" s="100" t="s">
        <v>127</v>
      </c>
    </row>
    <row r="5" spans="1:3" ht="15.75" thickBot="1" x14ac:dyDescent="0.25">
      <c r="A5" s="101" t="s">
        <v>0</v>
      </c>
      <c r="B5" s="108">
        <v>14056</v>
      </c>
      <c r="C5" s="103" t="s">
        <v>1</v>
      </c>
    </row>
    <row r="6" spans="1:3" ht="15.75" thickBot="1" x14ac:dyDescent="0.25">
      <c r="A6" s="101" t="s">
        <v>324</v>
      </c>
      <c r="B6" s="108">
        <v>10249</v>
      </c>
      <c r="C6" s="103" t="s">
        <v>1</v>
      </c>
    </row>
    <row r="7" spans="1:3" ht="15.75" thickBot="1" x14ac:dyDescent="0.25">
      <c r="A7" s="101" t="s">
        <v>130</v>
      </c>
      <c r="B7" s="108">
        <v>9442</v>
      </c>
      <c r="C7" s="103" t="s">
        <v>1</v>
      </c>
    </row>
    <row r="8" spans="1:3" ht="15" x14ac:dyDescent="0.2">
      <c r="A8" s="107" t="s">
        <v>325</v>
      </c>
      <c r="B8" s="108">
        <v>467</v>
      </c>
      <c r="C8" s="109" t="s">
        <v>3</v>
      </c>
    </row>
    <row r="9" spans="1:3" ht="51.75" thickBot="1" x14ac:dyDescent="0.25">
      <c r="A9" s="225" t="s">
        <v>346</v>
      </c>
      <c r="B9" s="226"/>
      <c r="C9" s="227"/>
    </row>
    <row r="10" spans="1:3" ht="15" x14ac:dyDescent="0.2">
      <c r="A10" s="107" t="s">
        <v>326</v>
      </c>
      <c r="B10" s="108">
        <v>467</v>
      </c>
      <c r="C10" s="109" t="s">
        <v>3</v>
      </c>
    </row>
    <row r="11" spans="1:3" ht="39" thickBot="1" x14ac:dyDescent="0.25">
      <c r="A11" s="225" t="s">
        <v>347</v>
      </c>
      <c r="B11" s="226"/>
      <c r="C11" s="227"/>
    </row>
    <row r="12" spans="1:3" ht="15" x14ac:dyDescent="0.2">
      <c r="A12" s="107" t="s">
        <v>327</v>
      </c>
      <c r="B12" s="108">
        <v>437</v>
      </c>
      <c r="C12" s="109" t="s">
        <v>3</v>
      </c>
    </row>
    <row r="13" spans="1:3" ht="51.75" thickBot="1" x14ac:dyDescent="0.25">
      <c r="A13" s="225" t="s">
        <v>348</v>
      </c>
      <c r="B13" s="226"/>
      <c r="C13" s="227"/>
    </row>
    <row r="14" spans="1:3" ht="15" x14ac:dyDescent="0.2">
      <c r="A14" s="107" t="s">
        <v>328</v>
      </c>
      <c r="B14" s="108">
        <v>296</v>
      </c>
      <c r="C14" s="109" t="s">
        <v>3</v>
      </c>
    </row>
    <row r="15" spans="1:3" ht="41.25" customHeight="1" thickBot="1" x14ac:dyDescent="0.25">
      <c r="A15" s="225" t="s">
        <v>349</v>
      </c>
      <c r="B15" s="226"/>
      <c r="C15" s="227"/>
    </row>
    <row r="16" spans="1:3" ht="15" x14ac:dyDescent="0.2">
      <c r="A16" s="107" t="s">
        <v>329</v>
      </c>
      <c r="B16" s="108">
        <v>431</v>
      </c>
      <c r="C16" s="109" t="s">
        <v>3</v>
      </c>
    </row>
    <row r="17" spans="1:3" ht="53.25" customHeight="1" thickBot="1" x14ac:dyDescent="0.25">
      <c r="A17" s="225" t="s">
        <v>350</v>
      </c>
      <c r="B17" s="226"/>
      <c r="C17" s="227"/>
    </row>
    <row r="18" spans="1:3" ht="15" x14ac:dyDescent="0.2">
      <c r="A18" s="107" t="s">
        <v>330</v>
      </c>
      <c r="B18" s="108">
        <v>363</v>
      </c>
      <c r="C18" s="109" t="s">
        <v>3</v>
      </c>
    </row>
    <row r="19" spans="1:3" ht="26.25" thickBot="1" x14ac:dyDescent="0.25">
      <c r="A19" s="225" t="s">
        <v>351</v>
      </c>
      <c r="B19" s="226"/>
      <c r="C19" s="227"/>
    </row>
    <row r="20" spans="1:3" ht="15" x14ac:dyDescent="0.2">
      <c r="A20" s="107" t="s">
        <v>331</v>
      </c>
      <c r="B20" s="108">
        <v>172</v>
      </c>
      <c r="C20" s="109" t="s">
        <v>3</v>
      </c>
    </row>
    <row r="21" spans="1:3" ht="25.5" customHeight="1" thickBot="1" x14ac:dyDescent="0.25">
      <c r="A21" s="225" t="s">
        <v>352</v>
      </c>
      <c r="B21" s="226"/>
      <c r="C21" s="227"/>
    </row>
    <row r="22" spans="1:3" ht="15" x14ac:dyDescent="0.2">
      <c r="A22" s="107" t="s">
        <v>332</v>
      </c>
      <c r="B22" s="108">
        <v>612</v>
      </c>
      <c r="C22" s="109" t="s">
        <v>3</v>
      </c>
    </row>
    <row r="23" spans="1:3" ht="52.5" customHeight="1" thickBot="1" x14ac:dyDescent="0.25">
      <c r="A23" s="225" t="s">
        <v>353</v>
      </c>
      <c r="B23" s="226"/>
      <c r="C23" s="227"/>
    </row>
    <row r="24" spans="1:3" ht="15" x14ac:dyDescent="0.2">
      <c r="A24" s="107" t="s">
        <v>333</v>
      </c>
      <c r="B24" s="108">
        <v>383</v>
      </c>
      <c r="C24" s="109" t="s">
        <v>3</v>
      </c>
    </row>
    <row r="25" spans="1:3" ht="39" thickBot="1" x14ac:dyDescent="0.25">
      <c r="A25" s="225" t="s">
        <v>354</v>
      </c>
      <c r="B25" s="226"/>
      <c r="C25" s="227"/>
    </row>
    <row r="26" spans="1:3" ht="15" x14ac:dyDescent="0.2">
      <c r="A26" s="107" t="s">
        <v>334</v>
      </c>
      <c r="B26" s="108">
        <v>612</v>
      </c>
      <c r="C26" s="109" t="s">
        <v>3</v>
      </c>
    </row>
    <row r="27" spans="1:3" ht="26.25" thickBot="1" x14ac:dyDescent="0.25">
      <c r="A27" s="225" t="s">
        <v>355</v>
      </c>
      <c r="B27" s="226"/>
      <c r="C27" s="227"/>
    </row>
    <row r="28" spans="1:3" ht="15" x14ac:dyDescent="0.2">
      <c r="A28" s="107" t="s">
        <v>335</v>
      </c>
      <c r="B28" s="108">
        <v>918</v>
      </c>
      <c r="C28" s="109" t="s">
        <v>3</v>
      </c>
    </row>
    <row r="29" spans="1:3" ht="65.25" customHeight="1" thickBot="1" x14ac:dyDescent="0.25">
      <c r="A29" s="225" t="s">
        <v>356</v>
      </c>
      <c r="B29" s="226"/>
      <c r="C29" s="227"/>
    </row>
    <row r="30" spans="1:3" ht="15" x14ac:dyDescent="0.2">
      <c r="A30" s="107" t="s">
        <v>336</v>
      </c>
      <c r="B30" s="108">
        <v>689</v>
      </c>
      <c r="C30" s="109" t="s">
        <v>3</v>
      </c>
    </row>
    <row r="31" spans="1:3" ht="64.5" thickBot="1" x14ac:dyDescent="0.25">
      <c r="A31" s="225" t="s">
        <v>357</v>
      </c>
      <c r="B31" s="226"/>
      <c r="C31" s="227"/>
    </row>
    <row r="32" spans="1:3" ht="15" x14ac:dyDescent="0.2">
      <c r="A32" s="107" t="s">
        <v>418</v>
      </c>
      <c r="B32" s="108">
        <v>394</v>
      </c>
      <c r="C32" s="109" t="s">
        <v>3</v>
      </c>
    </row>
    <row r="33" spans="1:3" ht="90" thickBot="1" x14ac:dyDescent="0.25">
      <c r="A33" s="225" t="s">
        <v>358</v>
      </c>
      <c r="B33" s="226"/>
      <c r="C33" s="227"/>
    </row>
    <row r="34" spans="1:3" ht="15" x14ac:dyDescent="0.2">
      <c r="A34" s="107" t="s">
        <v>338</v>
      </c>
      <c r="B34" s="108">
        <v>84</v>
      </c>
      <c r="C34" s="109" t="s">
        <v>3</v>
      </c>
    </row>
    <row r="35" spans="1:3" ht="90" thickBot="1" x14ac:dyDescent="0.25">
      <c r="A35" s="225" t="s">
        <v>359</v>
      </c>
      <c r="B35" s="226"/>
      <c r="C35" s="227"/>
    </row>
    <row r="36" spans="1:3" ht="15" x14ac:dyDescent="0.2">
      <c r="A36" s="107" t="s">
        <v>339</v>
      </c>
      <c r="B36" s="108">
        <v>599</v>
      </c>
      <c r="C36" s="109" t="s">
        <v>3</v>
      </c>
    </row>
    <row r="37" spans="1:3" ht="15.75" thickBot="1" x14ac:dyDescent="0.25">
      <c r="A37" s="225" t="s">
        <v>360</v>
      </c>
      <c r="B37" s="226"/>
      <c r="C37" s="227"/>
    </row>
    <row r="38" spans="1:3" ht="15" x14ac:dyDescent="0.2">
      <c r="A38" s="107" t="s">
        <v>340</v>
      </c>
      <c r="B38" s="108">
        <v>198</v>
      </c>
      <c r="C38" s="109" t="s">
        <v>3</v>
      </c>
    </row>
    <row r="39" spans="1:3" ht="39.75" customHeight="1" thickBot="1" x14ac:dyDescent="0.25">
      <c r="A39" s="225" t="s">
        <v>361</v>
      </c>
      <c r="B39" s="226"/>
      <c r="C39" s="227"/>
    </row>
    <row r="40" spans="1:3" ht="15" x14ac:dyDescent="0.2">
      <c r="A40" s="107" t="s">
        <v>341</v>
      </c>
      <c r="B40" s="108">
        <v>587</v>
      </c>
      <c r="C40" s="109" t="s">
        <v>3</v>
      </c>
    </row>
    <row r="41" spans="1:3" ht="39" thickBot="1" x14ac:dyDescent="0.25">
      <c r="A41" s="225" t="s">
        <v>362</v>
      </c>
      <c r="B41" s="226"/>
      <c r="C41" s="227"/>
    </row>
    <row r="42" spans="1:3" ht="15" x14ac:dyDescent="0.2">
      <c r="A42" s="107" t="s">
        <v>342</v>
      </c>
      <c r="B42" s="108">
        <v>745</v>
      </c>
      <c r="C42" s="109" t="s">
        <v>3</v>
      </c>
    </row>
    <row r="43" spans="1:3" ht="93" customHeight="1" thickBot="1" x14ac:dyDescent="0.25">
      <c r="A43" s="229" t="s">
        <v>363</v>
      </c>
      <c r="B43" s="226"/>
      <c r="C43" s="227"/>
    </row>
    <row r="44" spans="1:3" ht="15" x14ac:dyDescent="0.2">
      <c r="A44" s="107" t="s">
        <v>343</v>
      </c>
      <c r="B44" s="108">
        <v>538</v>
      </c>
      <c r="C44" s="109" t="s">
        <v>3</v>
      </c>
    </row>
    <row r="45" spans="1:3" ht="26.25" thickBot="1" x14ac:dyDescent="0.25">
      <c r="A45" s="225" t="s">
        <v>364</v>
      </c>
      <c r="B45" s="226"/>
      <c r="C45" s="227"/>
    </row>
    <row r="46" spans="1:3" ht="15" x14ac:dyDescent="0.2">
      <c r="A46" s="107" t="s">
        <v>344</v>
      </c>
      <c r="B46" s="108">
        <v>787</v>
      </c>
      <c r="C46" s="109" t="s">
        <v>3</v>
      </c>
    </row>
    <row r="47" spans="1:3" ht="90" thickBot="1" x14ac:dyDescent="0.25">
      <c r="A47" s="225" t="s">
        <v>365</v>
      </c>
      <c r="B47" s="226"/>
      <c r="C47" s="227"/>
    </row>
    <row r="48" spans="1:3" ht="15" x14ac:dyDescent="0.2">
      <c r="A48" s="107" t="s">
        <v>345</v>
      </c>
      <c r="B48" s="108">
        <v>372</v>
      </c>
      <c r="C48" s="109" t="s">
        <v>3</v>
      </c>
    </row>
    <row r="49" spans="1:3" ht="39" customHeight="1" thickBot="1" x14ac:dyDescent="0.25">
      <c r="A49" s="225" t="s">
        <v>366</v>
      </c>
      <c r="B49" s="226"/>
      <c r="C49" s="227"/>
    </row>
    <row r="50" spans="1:3" ht="15.75" thickBot="1" x14ac:dyDescent="0.25">
      <c r="A50" s="131" t="s">
        <v>219</v>
      </c>
      <c r="B50" s="105"/>
      <c r="C50" s="105"/>
    </row>
    <row r="51" spans="1:3" ht="16.5" thickBot="1" x14ac:dyDescent="0.25">
      <c r="A51" s="99" t="s">
        <v>10</v>
      </c>
      <c r="B51" s="105"/>
      <c r="C51" s="106"/>
    </row>
    <row r="52" spans="1:3" ht="15.75" thickBot="1" x14ac:dyDescent="0.25">
      <c r="A52" s="101" t="s">
        <v>11</v>
      </c>
      <c r="B52" s="102">
        <v>96</v>
      </c>
      <c r="C52" s="103" t="s">
        <v>1</v>
      </c>
    </row>
    <row r="53" spans="1:3" ht="15.75" thickBot="1" x14ac:dyDescent="0.25">
      <c r="A53" s="101" t="s">
        <v>129</v>
      </c>
      <c r="B53" s="102">
        <v>312</v>
      </c>
      <c r="C53" s="103" t="s">
        <v>12</v>
      </c>
    </row>
    <row r="54" spans="1:3" ht="15.75" thickBot="1" x14ac:dyDescent="0.25">
      <c r="A54" s="101" t="s">
        <v>13</v>
      </c>
      <c r="B54" s="102">
        <v>691</v>
      </c>
      <c r="C54" s="103" t="s">
        <v>1</v>
      </c>
    </row>
    <row r="55" spans="1:3" ht="16.5" thickBot="1" x14ac:dyDescent="0.25">
      <c r="A55" s="99" t="s">
        <v>417</v>
      </c>
      <c r="B55" s="105"/>
      <c r="C55" s="106"/>
    </row>
    <row r="56" spans="1:3" ht="16.5" thickBot="1" x14ac:dyDescent="0.25">
      <c r="A56" s="99" t="s">
        <v>381</v>
      </c>
      <c r="B56" s="132"/>
      <c r="C56" s="132" t="s">
        <v>216</v>
      </c>
    </row>
    <row r="57" spans="1:3" ht="15.75" thickBot="1" x14ac:dyDescent="0.25">
      <c r="A57" s="138" t="s">
        <v>382</v>
      </c>
      <c r="B57" s="139"/>
      <c r="C57" s="139">
        <v>14149</v>
      </c>
    </row>
    <row r="58" spans="1:3" ht="15.75" thickBot="1" x14ac:dyDescent="0.25">
      <c r="A58" s="138" t="s">
        <v>383</v>
      </c>
      <c r="B58" s="139"/>
      <c r="C58" s="139">
        <v>21224</v>
      </c>
    </row>
    <row r="59" spans="1:3" ht="15.75" thickBot="1" x14ac:dyDescent="0.25">
      <c r="A59" s="138" t="s">
        <v>384</v>
      </c>
      <c r="B59" s="139"/>
      <c r="C59" s="139">
        <v>35373</v>
      </c>
    </row>
    <row r="60" spans="1:3" ht="15.75" thickBot="1" x14ac:dyDescent="0.25">
      <c r="A60" s="138" t="s">
        <v>385</v>
      </c>
      <c r="B60" s="139"/>
      <c r="C60" s="139">
        <v>70746</v>
      </c>
    </row>
    <row r="61" spans="1:3" ht="15.75" thickBot="1" x14ac:dyDescent="0.25">
      <c r="A61" s="138" t="s">
        <v>386</v>
      </c>
      <c r="B61" s="139"/>
      <c r="C61" s="139">
        <v>113194</v>
      </c>
    </row>
    <row r="62" spans="1:3" ht="15.75" thickBot="1" x14ac:dyDescent="0.25">
      <c r="A62" s="138" t="s">
        <v>387</v>
      </c>
      <c r="B62" s="139"/>
      <c r="C62" s="139">
        <v>226387</v>
      </c>
    </row>
    <row r="63" spans="1:3" ht="15.75" thickBot="1" x14ac:dyDescent="0.25">
      <c r="A63" s="138" t="s">
        <v>388</v>
      </c>
      <c r="B63" s="139"/>
      <c r="C63" s="139">
        <v>353730</v>
      </c>
    </row>
    <row r="64" spans="1:3" ht="15.75" thickBot="1" x14ac:dyDescent="0.25">
      <c r="A64" s="138" t="s">
        <v>389</v>
      </c>
      <c r="B64" s="139"/>
      <c r="C64" s="139">
        <v>707460</v>
      </c>
    </row>
    <row r="65" spans="1:3" ht="16.5" thickBot="1" x14ac:dyDescent="0.25">
      <c r="A65" s="99" t="s">
        <v>402</v>
      </c>
      <c r="B65" s="132"/>
      <c r="C65" s="132"/>
    </row>
    <row r="66" spans="1:3" ht="16.5" thickBot="1" x14ac:dyDescent="0.25">
      <c r="A66" s="99" t="s">
        <v>391</v>
      </c>
      <c r="B66" s="132" t="s">
        <v>22</v>
      </c>
      <c r="C66" s="132" t="s">
        <v>216</v>
      </c>
    </row>
    <row r="67" spans="1:3" ht="15.75" thickBot="1" x14ac:dyDescent="0.25">
      <c r="A67" s="138" t="s">
        <v>392</v>
      </c>
      <c r="B67" s="139">
        <v>12441</v>
      </c>
      <c r="C67" s="139">
        <v>12753</v>
      </c>
    </row>
    <row r="68" spans="1:3" ht="15.75" thickBot="1" x14ac:dyDescent="0.25">
      <c r="A68" s="138" t="s">
        <v>393</v>
      </c>
      <c r="B68" s="139">
        <v>18661</v>
      </c>
      <c r="C68" s="139">
        <v>19205</v>
      </c>
    </row>
    <row r="69" spans="1:3" ht="15.75" thickBot="1" x14ac:dyDescent="0.25">
      <c r="A69" s="138" t="s">
        <v>394</v>
      </c>
      <c r="B69" s="139">
        <v>31101</v>
      </c>
      <c r="C69" s="139">
        <v>31496</v>
      </c>
    </row>
    <row r="70" spans="1:3" ht="15.75" thickBot="1" x14ac:dyDescent="0.25">
      <c r="A70" s="138" t="s">
        <v>395</v>
      </c>
      <c r="B70" s="139">
        <v>62203</v>
      </c>
      <c r="C70" s="139">
        <v>70746</v>
      </c>
    </row>
    <row r="71" spans="1:3" ht="15.75" thickBot="1" x14ac:dyDescent="0.25">
      <c r="A71" s="138" t="s">
        <v>396</v>
      </c>
      <c r="B71" s="139">
        <v>99525</v>
      </c>
      <c r="C71" s="139">
        <v>113194</v>
      </c>
    </row>
    <row r="72" spans="1:3" ht="15.75" thickBot="1" x14ac:dyDescent="0.25">
      <c r="A72" s="138" t="s">
        <v>397</v>
      </c>
      <c r="B72" s="139">
        <v>199049</v>
      </c>
      <c r="C72" s="139">
        <v>201427</v>
      </c>
    </row>
    <row r="73" spans="1:3" ht="15.75" thickBot="1" x14ac:dyDescent="0.25">
      <c r="A73" s="138" t="s">
        <v>398</v>
      </c>
      <c r="B73" s="139">
        <v>311014</v>
      </c>
      <c r="C73" s="139">
        <v>314614</v>
      </c>
    </row>
    <row r="74" spans="1:3" ht="15.75" thickBot="1" x14ac:dyDescent="0.25">
      <c r="A74" s="138" t="s">
        <v>399</v>
      </c>
      <c r="B74" s="139">
        <v>622028</v>
      </c>
      <c r="C74" s="139">
        <v>707460</v>
      </c>
    </row>
    <row r="75" spans="1:3" ht="15.75" thickBot="1" x14ac:dyDescent="0.25">
      <c r="A75" s="138" t="s">
        <v>400</v>
      </c>
      <c r="B75" s="139">
        <v>995245</v>
      </c>
      <c r="C75" s="139">
        <v>1005503</v>
      </c>
    </row>
    <row r="76" spans="1:3" ht="15.75" thickBot="1" x14ac:dyDescent="0.25">
      <c r="A76" s="138" t="s">
        <v>401</v>
      </c>
      <c r="B76" s="139">
        <v>1430665</v>
      </c>
      <c r="C76" s="139">
        <v>1443952</v>
      </c>
    </row>
    <row r="77" spans="1:3" ht="16.5" thickBot="1" x14ac:dyDescent="0.25">
      <c r="A77" s="99" t="s">
        <v>404</v>
      </c>
      <c r="B77" s="144"/>
      <c r="C77" s="134"/>
    </row>
    <row r="78" spans="1:3" ht="16.5" thickBot="1" x14ac:dyDescent="0.25">
      <c r="A78" s="231" t="s">
        <v>405</v>
      </c>
      <c r="B78" s="232"/>
      <c r="C78" s="233"/>
    </row>
    <row r="79" spans="1:3" ht="15.75" thickBot="1" x14ac:dyDescent="0.25">
      <c r="A79" s="122" t="s">
        <v>406</v>
      </c>
      <c r="B79" s="108">
        <v>17322</v>
      </c>
      <c r="C79" s="140" t="s">
        <v>25</v>
      </c>
    </row>
    <row r="80" spans="1:3" ht="15.75" thickBot="1" x14ac:dyDescent="0.25">
      <c r="A80" s="122" t="s">
        <v>407</v>
      </c>
      <c r="B80" s="108">
        <v>11918</v>
      </c>
      <c r="C80" s="140" t="s">
        <v>25</v>
      </c>
    </row>
    <row r="81" spans="1:3" ht="15.75" thickBot="1" x14ac:dyDescent="0.25">
      <c r="A81" s="122" t="s">
        <v>408</v>
      </c>
      <c r="B81" s="108">
        <v>10362</v>
      </c>
      <c r="C81" s="140" t="s">
        <v>25</v>
      </c>
    </row>
    <row r="82" spans="1:3" ht="15.75" thickBot="1" x14ac:dyDescent="0.25">
      <c r="A82" s="122" t="s">
        <v>409</v>
      </c>
      <c r="B82" s="108">
        <v>8987</v>
      </c>
      <c r="C82" s="140" t="s">
        <v>25</v>
      </c>
    </row>
    <row r="83" spans="1:3" ht="15.75" thickBot="1" x14ac:dyDescent="0.25">
      <c r="A83" s="122" t="s">
        <v>410</v>
      </c>
      <c r="B83" s="108">
        <v>4699</v>
      </c>
      <c r="C83" s="140" t="s">
        <v>217</v>
      </c>
    </row>
    <row r="84" spans="1:3" ht="16.5" thickBot="1" x14ac:dyDescent="0.25">
      <c r="A84" s="99" t="s">
        <v>411</v>
      </c>
      <c r="B84" s="144"/>
      <c r="C84" s="134"/>
    </row>
    <row r="85" spans="1:3" ht="15" x14ac:dyDescent="0.2">
      <c r="A85" s="234" t="s">
        <v>413</v>
      </c>
      <c r="B85" s="118">
        <v>12780</v>
      </c>
      <c r="C85" s="140" t="s">
        <v>220</v>
      </c>
    </row>
    <row r="86" spans="1:3" ht="15" customHeight="1" thickBot="1" x14ac:dyDescent="0.25">
      <c r="A86" s="110" t="s">
        <v>412</v>
      </c>
      <c r="B86" s="117"/>
      <c r="C86" s="119"/>
    </row>
    <row r="87" spans="1:3" ht="15.75" thickBot="1" x14ac:dyDescent="0.25">
      <c r="A87" s="234" t="s">
        <v>414</v>
      </c>
      <c r="B87" s="102">
        <v>2750</v>
      </c>
      <c r="C87" s="136" t="s">
        <v>220</v>
      </c>
    </row>
    <row r="88" spans="1:3" ht="15" x14ac:dyDescent="0.2">
      <c r="A88" s="122" t="s">
        <v>98</v>
      </c>
      <c r="B88" s="108">
        <v>12523</v>
      </c>
      <c r="C88" s="140" t="s">
        <v>220</v>
      </c>
    </row>
    <row r="89" spans="1:3" ht="26.25" thickBot="1" x14ac:dyDescent="0.25">
      <c r="A89" s="110" t="s">
        <v>195</v>
      </c>
      <c r="B89" s="111"/>
      <c r="C89" s="112"/>
    </row>
    <row r="90" spans="1:3" ht="15" x14ac:dyDescent="0.2">
      <c r="A90" s="123" t="s">
        <v>99</v>
      </c>
      <c r="B90" s="118">
        <v>7004</v>
      </c>
      <c r="C90" s="141" t="s">
        <v>220</v>
      </c>
    </row>
    <row r="91" spans="1:3" ht="26.25" thickBot="1" x14ac:dyDescent="0.25">
      <c r="A91" s="117" t="s">
        <v>196</v>
      </c>
      <c r="B91" s="118"/>
      <c r="C91" s="117"/>
    </row>
    <row r="92" spans="1:3" ht="15" x14ac:dyDescent="0.2">
      <c r="A92" s="122" t="s">
        <v>100</v>
      </c>
      <c r="B92" s="108">
        <v>6527</v>
      </c>
      <c r="C92" s="140" t="s">
        <v>220</v>
      </c>
    </row>
    <row r="93" spans="1:3" ht="15.75" thickBot="1" x14ac:dyDescent="0.25">
      <c r="A93" s="110" t="s">
        <v>197</v>
      </c>
      <c r="B93" s="111"/>
      <c r="C93" s="110"/>
    </row>
    <row r="94" spans="1:3" ht="15.75" thickBot="1" x14ac:dyDescent="0.25">
      <c r="A94" s="137" t="s">
        <v>101</v>
      </c>
      <c r="B94" s="102">
        <v>4584</v>
      </c>
      <c r="C94" s="136" t="s">
        <v>220</v>
      </c>
    </row>
    <row r="95" spans="1:3" ht="15" customHeight="1" thickBot="1" x14ac:dyDescent="0.25">
      <c r="A95" s="110" t="s">
        <v>223</v>
      </c>
      <c r="B95" s="111"/>
      <c r="C95" s="110"/>
    </row>
    <row r="96" spans="1:3" ht="15.75" thickBot="1" x14ac:dyDescent="0.25">
      <c r="A96" s="137" t="s">
        <v>102</v>
      </c>
      <c r="B96" s="102">
        <v>3080</v>
      </c>
      <c r="C96" s="136" t="s">
        <v>220</v>
      </c>
    </row>
    <row r="97" spans="1:3" ht="15.75" thickBot="1" x14ac:dyDescent="0.25">
      <c r="A97" s="143" t="s">
        <v>198</v>
      </c>
      <c r="B97" s="102">
        <v>1815</v>
      </c>
      <c r="C97" s="136" t="s">
        <v>220</v>
      </c>
    </row>
    <row r="98" spans="1:3" ht="16.5" thickBot="1" x14ac:dyDescent="0.25">
      <c r="A98" s="99" t="s">
        <v>26</v>
      </c>
      <c r="B98" s="144"/>
      <c r="C98" s="134"/>
    </row>
    <row r="99" spans="1:3" ht="15" x14ac:dyDescent="0.2">
      <c r="A99" s="122" t="s">
        <v>103</v>
      </c>
      <c r="B99" s="108">
        <v>14404</v>
      </c>
      <c r="C99" s="140" t="s">
        <v>222</v>
      </c>
    </row>
    <row r="100" spans="1:3" ht="15.75" thickBot="1" x14ac:dyDescent="0.25">
      <c r="A100" s="110" t="s">
        <v>224</v>
      </c>
      <c r="B100" s="111"/>
      <c r="C100" s="110"/>
    </row>
    <row r="101" spans="1:3" ht="15" x14ac:dyDescent="0.2">
      <c r="A101" s="122" t="s">
        <v>104</v>
      </c>
      <c r="B101" s="108">
        <v>10323</v>
      </c>
      <c r="C101" s="140" t="s">
        <v>222</v>
      </c>
    </row>
    <row r="102" spans="1:3" ht="15.75" thickBot="1" x14ac:dyDescent="0.25">
      <c r="A102" s="110" t="s">
        <v>199</v>
      </c>
      <c r="B102" s="111"/>
      <c r="C102" s="110"/>
    </row>
    <row r="103" spans="1:3" ht="16.5" thickBot="1" x14ac:dyDescent="0.25">
      <c r="A103" s="99" t="s">
        <v>200</v>
      </c>
      <c r="B103" s="144"/>
      <c r="C103" s="134"/>
    </row>
    <row r="104" spans="1:3" ht="15" x14ac:dyDescent="0.2">
      <c r="A104" s="122" t="s">
        <v>105</v>
      </c>
      <c r="B104" s="108">
        <v>11245</v>
      </c>
      <c r="C104" s="140" t="s">
        <v>27</v>
      </c>
    </row>
    <row r="105" spans="1:3" ht="15.75" thickBot="1" x14ac:dyDescent="0.25">
      <c r="A105" s="110" t="s">
        <v>225</v>
      </c>
      <c r="B105" s="111"/>
      <c r="C105" s="110"/>
    </row>
    <row r="106" spans="1:3" ht="15" x14ac:dyDescent="0.2">
      <c r="A106" s="122" t="s">
        <v>106</v>
      </c>
      <c r="B106" s="108">
        <v>9152</v>
      </c>
      <c r="C106" s="140" t="s">
        <v>27</v>
      </c>
    </row>
    <row r="107" spans="1:3" ht="15.75" thickBot="1" x14ac:dyDescent="0.25">
      <c r="A107" s="110" t="s">
        <v>226</v>
      </c>
      <c r="B107" s="111"/>
      <c r="C107" s="110"/>
    </row>
    <row r="108" spans="1:3" ht="15" x14ac:dyDescent="0.2">
      <c r="A108" s="122" t="s">
        <v>107</v>
      </c>
      <c r="B108" s="108">
        <v>9665</v>
      </c>
      <c r="C108" s="140" t="s">
        <v>27</v>
      </c>
    </row>
    <row r="109" spans="1:3" ht="15.75" thickBot="1" x14ac:dyDescent="0.25">
      <c r="A109" s="110" t="s">
        <v>227</v>
      </c>
      <c r="B109" s="111"/>
      <c r="C109" s="110"/>
    </row>
    <row r="110" spans="1:3" ht="15" x14ac:dyDescent="0.2">
      <c r="A110" s="122" t="s">
        <v>108</v>
      </c>
      <c r="B110" s="108">
        <v>55596</v>
      </c>
      <c r="C110" s="140" t="s">
        <v>220</v>
      </c>
    </row>
    <row r="111" spans="1:3" ht="26.25" thickBot="1" x14ac:dyDescent="0.25">
      <c r="A111" s="110" t="s">
        <v>228</v>
      </c>
      <c r="B111" s="111"/>
      <c r="C111" s="110"/>
    </row>
    <row r="112" spans="1:3" ht="16.5" customHeight="1" x14ac:dyDescent="0.2">
      <c r="A112" s="122" t="s">
        <v>109</v>
      </c>
      <c r="B112" s="108">
        <v>62011</v>
      </c>
      <c r="C112" s="140" t="s">
        <v>220</v>
      </c>
    </row>
    <row r="113" spans="1:3" ht="26.25" thickBot="1" x14ac:dyDescent="0.25">
      <c r="A113" s="110" t="s">
        <v>229</v>
      </c>
      <c r="B113" s="111"/>
      <c r="C113" s="110"/>
    </row>
    <row r="114" spans="1:3" ht="16.5" thickBot="1" x14ac:dyDescent="0.25">
      <c r="A114" s="181" t="s">
        <v>201</v>
      </c>
      <c r="B114" s="182"/>
      <c r="C114" s="183"/>
    </row>
    <row r="115" spans="1:3" ht="15" x14ac:dyDescent="0.2">
      <c r="A115" s="122" t="s">
        <v>110</v>
      </c>
      <c r="B115" s="108">
        <v>16692</v>
      </c>
      <c r="C115" s="140" t="s">
        <v>220</v>
      </c>
    </row>
    <row r="116" spans="1:3" ht="15.75" thickBot="1" x14ac:dyDescent="0.25">
      <c r="A116" s="117" t="s">
        <v>230</v>
      </c>
      <c r="B116" s="118"/>
      <c r="C116" s="117"/>
    </row>
    <row r="117" spans="1:3" ht="15" x14ac:dyDescent="0.2">
      <c r="A117" s="122" t="s">
        <v>111</v>
      </c>
      <c r="B117" s="108">
        <v>14907</v>
      </c>
      <c r="C117" s="140" t="s">
        <v>220</v>
      </c>
    </row>
    <row r="118" spans="1:3" ht="15.75" thickBot="1" x14ac:dyDescent="0.25">
      <c r="A118" s="117" t="s">
        <v>202</v>
      </c>
      <c r="B118" s="118"/>
      <c r="C118" s="117"/>
    </row>
    <row r="119" spans="1:3" ht="15" x14ac:dyDescent="0.2">
      <c r="A119" s="122" t="s">
        <v>112</v>
      </c>
      <c r="B119" s="108">
        <v>13944</v>
      </c>
      <c r="C119" s="140" t="s">
        <v>220</v>
      </c>
    </row>
    <row r="120" spans="1:3" ht="15.75" thickBot="1" x14ac:dyDescent="0.25">
      <c r="A120" s="110" t="s">
        <v>203</v>
      </c>
      <c r="B120" s="111"/>
      <c r="C120" s="110"/>
    </row>
    <row r="121" spans="1:3" ht="15" x14ac:dyDescent="0.2">
      <c r="A121" s="122" t="s">
        <v>113</v>
      </c>
      <c r="B121" s="108">
        <v>50404</v>
      </c>
      <c r="C121" s="140" t="s">
        <v>220</v>
      </c>
    </row>
    <row r="122" spans="1:3" ht="15.75" thickBot="1" x14ac:dyDescent="0.25">
      <c r="A122" s="110" t="s">
        <v>242</v>
      </c>
      <c r="B122" s="111"/>
      <c r="C122" s="110"/>
    </row>
    <row r="123" spans="1:3" ht="15" x14ac:dyDescent="0.2">
      <c r="A123" s="122" t="s">
        <v>114</v>
      </c>
      <c r="B123" s="108">
        <v>16704</v>
      </c>
      <c r="C123" s="140" t="s">
        <v>220</v>
      </c>
    </row>
    <row r="124" spans="1:3" ht="15.75" thickBot="1" x14ac:dyDescent="0.25">
      <c r="A124" s="110" t="s">
        <v>204</v>
      </c>
      <c r="B124" s="111"/>
      <c r="C124" s="110"/>
    </row>
    <row r="125" spans="1:3" ht="13.5" customHeight="1" x14ac:dyDescent="0.2">
      <c r="A125" s="122" t="s">
        <v>115</v>
      </c>
      <c r="B125" s="108">
        <v>44812</v>
      </c>
      <c r="C125" s="140" t="s">
        <v>220</v>
      </c>
    </row>
    <row r="126" spans="1:3" ht="26.25" thickBot="1" x14ac:dyDescent="0.25">
      <c r="A126" s="110" t="s">
        <v>205</v>
      </c>
      <c r="B126" s="111"/>
      <c r="C126" s="110"/>
    </row>
    <row r="127" spans="1:3" ht="15" x14ac:dyDescent="0.2">
      <c r="A127" s="122" t="s">
        <v>116</v>
      </c>
      <c r="B127" s="108">
        <v>103119</v>
      </c>
      <c r="C127" s="140" t="s">
        <v>220</v>
      </c>
    </row>
    <row r="128" spans="1:3" ht="15.75" thickBot="1" x14ac:dyDescent="0.25">
      <c r="A128" s="110" t="s">
        <v>206</v>
      </c>
      <c r="B128" s="111"/>
      <c r="C128" s="110"/>
    </row>
    <row r="129" spans="1:3" ht="16.5" thickBot="1" x14ac:dyDescent="0.25">
      <c r="A129" s="99" t="s">
        <v>28</v>
      </c>
      <c r="B129" s="144"/>
      <c r="C129" s="134"/>
    </row>
    <row r="130" spans="1:3" ht="15" x14ac:dyDescent="0.2">
      <c r="A130" s="122" t="s">
        <v>29</v>
      </c>
      <c r="B130" s="108">
        <v>22314</v>
      </c>
      <c r="C130" s="140" t="s">
        <v>220</v>
      </c>
    </row>
    <row r="131" spans="1:3" ht="15.75" thickBot="1" x14ac:dyDescent="0.25">
      <c r="A131" s="110" t="s">
        <v>233</v>
      </c>
      <c r="B131" s="111"/>
      <c r="C131" s="110"/>
    </row>
    <row r="132" spans="1:3" ht="15" x14ac:dyDescent="0.2">
      <c r="A132" s="178" t="s">
        <v>232</v>
      </c>
      <c r="B132" s="108">
        <v>13935</v>
      </c>
      <c r="C132" s="140" t="s">
        <v>217</v>
      </c>
    </row>
    <row r="133" spans="1:3" ht="15.75" thickBot="1" x14ac:dyDescent="0.25">
      <c r="A133" s="179" t="s">
        <v>231</v>
      </c>
      <c r="B133" s="111"/>
      <c r="C133" s="110"/>
    </row>
    <row r="134" spans="1:3" ht="15.75" thickBot="1" x14ac:dyDescent="0.25">
      <c r="A134" s="146" t="s">
        <v>117</v>
      </c>
      <c r="B134" s="102">
        <v>57665</v>
      </c>
      <c r="C134" s="136" t="s">
        <v>217</v>
      </c>
    </row>
    <row r="135" spans="1:3" ht="16.5" thickBot="1" x14ac:dyDescent="0.25">
      <c r="A135" s="99" t="s">
        <v>207</v>
      </c>
      <c r="B135" s="144"/>
      <c r="C135" s="134"/>
    </row>
    <row r="136" spans="1:3" ht="15" x14ac:dyDescent="0.2">
      <c r="A136" s="122" t="s">
        <v>118</v>
      </c>
      <c r="B136" s="108">
        <v>13348</v>
      </c>
      <c r="C136" s="140" t="s">
        <v>220</v>
      </c>
    </row>
    <row r="137" spans="1:3" ht="15.75" thickBot="1" x14ac:dyDescent="0.25">
      <c r="A137" s="110" t="s">
        <v>238</v>
      </c>
      <c r="B137" s="111"/>
      <c r="C137" s="110"/>
    </row>
    <row r="138" spans="1:3" ht="15.75" thickBot="1" x14ac:dyDescent="0.25">
      <c r="A138" s="147" t="s">
        <v>119</v>
      </c>
      <c r="B138" s="102">
        <v>14632</v>
      </c>
      <c r="C138" s="136" t="s">
        <v>220</v>
      </c>
    </row>
    <row r="139" spans="1:3" ht="15" x14ac:dyDescent="0.2">
      <c r="A139" s="122" t="s">
        <v>235</v>
      </c>
      <c r="B139" s="108">
        <v>14632</v>
      </c>
      <c r="C139" s="140" t="s">
        <v>220</v>
      </c>
    </row>
    <row r="140" spans="1:3" ht="26.25" thickBot="1" x14ac:dyDescent="0.25">
      <c r="A140" s="110" t="s">
        <v>234</v>
      </c>
      <c r="B140" s="111"/>
      <c r="C140" s="110"/>
    </row>
    <row r="141" spans="1:3" ht="15" x14ac:dyDescent="0.2">
      <c r="A141" s="122" t="s">
        <v>120</v>
      </c>
      <c r="B141" s="108">
        <v>66246</v>
      </c>
      <c r="C141" s="140" t="s">
        <v>220</v>
      </c>
    </row>
    <row r="142" spans="1:3" ht="15.75" thickBot="1" x14ac:dyDescent="0.25">
      <c r="A142" s="110" t="s">
        <v>208</v>
      </c>
      <c r="B142" s="111"/>
      <c r="C142" s="110"/>
    </row>
    <row r="143" spans="1:3" ht="15.75" thickBot="1" x14ac:dyDescent="0.25">
      <c r="A143" s="101" t="s">
        <v>30</v>
      </c>
      <c r="B143" s="102">
        <v>221676</v>
      </c>
      <c r="C143" s="136" t="s">
        <v>220</v>
      </c>
    </row>
    <row r="144" spans="1:3" ht="15.75" thickBot="1" x14ac:dyDescent="0.25">
      <c r="A144" s="148" t="s">
        <v>209</v>
      </c>
      <c r="B144" s="102">
        <v>198372</v>
      </c>
      <c r="C144" s="142" t="s">
        <v>220</v>
      </c>
    </row>
    <row r="145" spans="1:3" ht="15" x14ac:dyDescent="0.2">
      <c r="A145" s="122" t="s">
        <v>121</v>
      </c>
      <c r="B145" s="108">
        <v>20939</v>
      </c>
      <c r="C145" s="140" t="s">
        <v>220</v>
      </c>
    </row>
    <row r="146" spans="1:3" ht="15.75" thickBot="1" x14ac:dyDescent="0.25">
      <c r="A146" s="110" t="s">
        <v>237</v>
      </c>
      <c r="B146" s="111"/>
      <c r="C146" s="110"/>
    </row>
    <row r="147" spans="1:3" ht="15" x14ac:dyDescent="0.2">
      <c r="A147" s="122" t="s">
        <v>122</v>
      </c>
      <c r="B147" s="108">
        <v>14870</v>
      </c>
      <c r="C147" s="140" t="s">
        <v>220</v>
      </c>
    </row>
    <row r="148" spans="1:3" ht="15.75" thickBot="1" x14ac:dyDescent="0.25">
      <c r="A148" s="110" t="s">
        <v>236</v>
      </c>
      <c r="B148" s="111"/>
      <c r="C148" s="110"/>
    </row>
    <row r="149" spans="1:3" ht="15" x14ac:dyDescent="0.2">
      <c r="A149" s="123" t="s">
        <v>31</v>
      </c>
      <c r="B149" s="118">
        <v>27809</v>
      </c>
      <c r="C149" s="141" t="s">
        <v>220</v>
      </c>
    </row>
    <row r="150" spans="1:3" ht="39" thickBot="1" x14ac:dyDescent="0.25">
      <c r="A150" s="110" t="s">
        <v>32</v>
      </c>
      <c r="B150" s="111"/>
      <c r="C150" s="110"/>
    </row>
    <row r="151" spans="1:3" ht="16.5" thickBot="1" x14ac:dyDescent="0.25">
      <c r="A151" s="99" t="s">
        <v>210</v>
      </c>
      <c r="B151" s="144"/>
      <c r="C151" s="134"/>
    </row>
    <row r="152" spans="1:3" ht="15" x14ac:dyDescent="0.2">
      <c r="A152" s="123" t="s">
        <v>33</v>
      </c>
      <c r="B152" s="118">
        <v>82803</v>
      </c>
      <c r="C152" s="141" t="s">
        <v>220</v>
      </c>
    </row>
    <row r="153" spans="1:3" ht="26.25" thickBot="1" x14ac:dyDescent="0.25">
      <c r="A153" s="110" t="s">
        <v>211</v>
      </c>
      <c r="B153" s="111"/>
      <c r="C153" s="110"/>
    </row>
    <row r="154" spans="1:3" ht="15" x14ac:dyDescent="0.2">
      <c r="A154" s="122" t="s">
        <v>34</v>
      </c>
      <c r="B154" s="108">
        <v>70523</v>
      </c>
      <c r="C154" s="140" t="s">
        <v>220</v>
      </c>
    </row>
    <row r="155" spans="1:3" ht="15.75" thickBot="1" x14ac:dyDescent="0.25">
      <c r="A155" s="110" t="s">
        <v>35</v>
      </c>
      <c r="B155" s="111"/>
      <c r="C155" s="110"/>
    </row>
    <row r="156" spans="1:3" ht="15" x14ac:dyDescent="0.2">
      <c r="A156" s="122" t="s">
        <v>36</v>
      </c>
      <c r="B156" s="108">
        <v>56060</v>
      </c>
      <c r="C156" s="140" t="s">
        <v>220</v>
      </c>
    </row>
    <row r="157" spans="1:3" ht="26.25" thickBot="1" x14ac:dyDescent="0.25">
      <c r="A157" s="110" t="s">
        <v>37</v>
      </c>
      <c r="B157" s="111"/>
      <c r="C157" s="110"/>
    </row>
    <row r="158" spans="1:3" ht="15" x14ac:dyDescent="0.2">
      <c r="A158" s="122" t="s">
        <v>38</v>
      </c>
      <c r="B158" s="108">
        <v>50115</v>
      </c>
      <c r="C158" s="140" t="s">
        <v>220</v>
      </c>
    </row>
    <row r="159" spans="1:3" ht="15.75" thickBot="1" x14ac:dyDescent="0.25">
      <c r="A159" s="110" t="s">
        <v>39</v>
      </c>
      <c r="B159" s="111"/>
      <c r="C159" s="110"/>
    </row>
    <row r="160" spans="1:3" ht="15" x14ac:dyDescent="0.2">
      <c r="A160" s="122" t="s">
        <v>40</v>
      </c>
      <c r="B160" s="108">
        <v>41849</v>
      </c>
      <c r="C160" s="140" t="s">
        <v>220</v>
      </c>
    </row>
    <row r="161" spans="1:3" ht="15.75" thickBot="1" x14ac:dyDescent="0.25">
      <c r="A161" s="110" t="s">
        <v>41</v>
      </c>
      <c r="B161" s="111"/>
      <c r="C161" s="110"/>
    </row>
    <row r="162" spans="1:3" ht="15" x14ac:dyDescent="0.2">
      <c r="A162" s="122" t="s">
        <v>42</v>
      </c>
      <c r="B162" s="108">
        <v>102389</v>
      </c>
      <c r="C162" s="140" t="s">
        <v>220</v>
      </c>
    </row>
    <row r="163" spans="1:3" ht="26.25" thickBot="1" x14ac:dyDescent="0.25">
      <c r="A163" s="110" t="s">
        <v>212</v>
      </c>
      <c r="B163" s="111"/>
      <c r="C163" s="110"/>
    </row>
    <row r="164" spans="1:3" ht="15.75" thickBot="1" x14ac:dyDescent="0.25">
      <c r="A164" s="101" t="s">
        <v>43</v>
      </c>
      <c r="B164" s="102">
        <v>39256</v>
      </c>
      <c r="C164" s="136" t="s">
        <v>220</v>
      </c>
    </row>
    <row r="165" spans="1:3" ht="15" x14ac:dyDescent="0.2">
      <c r="A165" s="122" t="s">
        <v>44</v>
      </c>
      <c r="B165" s="108">
        <v>66636</v>
      </c>
      <c r="C165" s="140" t="s">
        <v>220</v>
      </c>
    </row>
    <row r="166" spans="1:3" ht="26.25" thickBot="1" x14ac:dyDescent="0.25">
      <c r="A166" s="110" t="s">
        <v>37</v>
      </c>
      <c r="B166" s="111"/>
      <c r="C166" s="110"/>
    </row>
    <row r="167" spans="1:3" ht="15" x14ac:dyDescent="0.2">
      <c r="A167" s="122" t="s">
        <v>45</v>
      </c>
      <c r="B167" s="108">
        <v>59224</v>
      </c>
      <c r="C167" s="140" t="s">
        <v>220</v>
      </c>
    </row>
    <row r="168" spans="1:3" ht="15.75" thickBot="1" x14ac:dyDescent="0.25">
      <c r="A168" s="110" t="s">
        <v>46</v>
      </c>
      <c r="B168" s="111"/>
      <c r="C168" s="110"/>
    </row>
    <row r="169" spans="1:3" ht="15" x14ac:dyDescent="0.2">
      <c r="A169" s="122" t="s">
        <v>47</v>
      </c>
      <c r="B169" s="108">
        <v>49947</v>
      </c>
      <c r="C169" s="140" t="s">
        <v>220</v>
      </c>
    </row>
    <row r="170" spans="1:3" ht="15.75" thickBot="1" x14ac:dyDescent="0.25">
      <c r="A170" s="110" t="s">
        <v>46</v>
      </c>
      <c r="B170" s="111"/>
      <c r="C170" s="110"/>
    </row>
    <row r="171" spans="1:3" ht="15" x14ac:dyDescent="0.2">
      <c r="A171" s="122" t="s">
        <v>48</v>
      </c>
      <c r="B171" s="108">
        <v>31312</v>
      </c>
      <c r="C171" s="140" t="s">
        <v>220</v>
      </c>
    </row>
    <row r="172" spans="1:3" ht="15.75" thickBot="1" x14ac:dyDescent="0.25">
      <c r="A172" s="110" t="s">
        <v>49</v>
      </c>
      <c r="B172" s="111"/>
      <c r="C172" s="110"/>
    </row>
    <row r="173" spans="1:3" ht="15" x14ac:dyDescent="0.2">
      <c r="A173" s="122" t="s">
        <v>50</v>
      </c>
      <c r="B173" s="108">
        <v>72642</v>
      </c>
      <c r="C173" s="140" t="s">
        <v>220</v>
      </c>
    </row>
    <row r="174" spans="1:3" ht="15.75" thickBot="1" x14ac:dyDescent="0.25">
      <c r="A174" s="110" t="s">
        <v>51</v>
      </c>
      <c r="B174" s="111"/>
      <c r="C174" s="110"/>
    </row>
    <row r="175" spans="1:3" ht="15" x14ac:dyDescent="0.2">
      <c r="A175" s="122" t="s">
        <v>52</v>
      </c>
      <c r="B175" s="108">
        <v>440127</v>
      </c>
      <c r="C175" s="140" t="s">
        <v>220</v>
      </c>
    </row>
    <row r="176" spans="1:3" ht="15.75" thickBot="1" x14ac:dyDescent="0.25">
      <c r="A176" s="110" t="s">
        <v>213</v>
      </c>
      <c r="B176" s="111"/>
      <c r="C176" s="110"/>
    </row>
    <row r="177" spans="1:3" ht="18" customHeight="1" x14ac:dyDescent="0.2">
      <c r="A177" s="122" t="s">
        <v>53</v>
      </c>
      <c r="B177" s="108">
        <v>43686</v>
      </c>
      <c r="C177" s="140" t="s">
        <v>220</v>
      </c>
    </row>
    <row r="178" spans="1:3" ht="26.25" thickBot="1" x14ac:dyDescent="0.25">
      <c r="A178" s="110" t="s">
        <v>214</v>
      </c>
      <c r="B178" s="111"/>
      <c r="C178" s="110"/>
    </row>
    <row r="179" spans="1:3" ht="15" x14ac:dyDescent="0.2">
      <c r="A179" s="122" t="s">
        <v>54</v>
      </c>
      <c r="B179" s="108">
        <v>30682</v>
      </c>
      <c r="C179" s="140" t="s">
        <v>220</v>
      </c>
    </row>
    <row r="180" spans="1:3" ht="15.75" thickBot="1" x14ac:dyDescent="0.25">
      <c r="A180" s="117" t="s">
        <v>213</v>
      </c>
      <c r="B180" s="118"/>
      <c r="C180" s="117"/>
    </row>
    <row r="181" spans="1:3" ht="15" x14ac:dyDescent="0.2">
      <c r="A181" s="122" t="s">
        <v>55</v>
      </c>
      <c r="B181" s="108">
        <v>82523</v>
      </c>
      <c r="C181" s="140" t="s">
        <v>220</v>
      </c>
    </row>
    <row r="182" spans="1:3" ht="26.25" thickBot="1" x14ac:dyDescent="0.25">
      <c r="A182" s="110" t="s">
        <v>214</v>
      </c>
      <c r="B182" s="111"/>
      <c r="C182" s="110"/>
    </row>
    <row r="183" spans="1:3" ht="15" x14ac:dyDescent="0.2">
      <c r="A183" s="122" t="s">
        <v>56</v>
      </c>
      <c r="B183" s="108">
        <v>69905</v>
      </c>
      <c r="C183" s="140" t="s">
        <v>220</v>
      </c>
    </row>
    <row r="184" spans="1:3" ht="15.75" thickBot="1" x14ac:dyDescent="0.25">
      <c r="A184" s="110" t="s">
        <v>57</v>
      </c>
      <c r="B184" s="111"/>
      <c r="C184" s="142"/>
    </row>
    <row r="185" spans="1:3" ht="15" x14ac:dyDescent="0.2">
      <c r="A185" s="122" t="s">
        <v>58</v>
      </c>
      <c r="B185" s="108">
        <v>67522</v>
      </c>
      <c r="C185" s="140" t="s">
        <v>220</v>
      </c>
    </row>
    <row r="186" spans="1:3" ht="15.75" thickBot="1" x14ac:dyDescent="0.25">
      <c r="A186" s="110" t="s">
        <v>59</v>
      </c>
      <c r="B186" s="111"/>
      <c r="C186" s="110"/>
    </row>
    <row r="187" spans="1:3" ht="15" x14ac:dyDescent="0.2">
      <c r="A187" s="123" t="s">
        <v>60</v>
      </c>
      <c r="B187" s="118">
        <v>3402</v>
      </c>
      <c r="C187" s="141" t="s">
        <v>220</v>
      </c>
    </row>
    <row r="188" spans="1:3" ht="15.75" thickBot="1" x14ac:dyDescent="0.25">
      <c r="A188" s="110" t="s">
        <v>61</v>
      </c>
      <c r="B188" s="111"/>
      <c r="C188" s="110"/>
    </row>
    <row r="189" spans="1:3" ht="16.5" thickBot="1" x14ac:dyDescent="0.25">
      <c r="A189" s="99" t="s">
        <v>263</v>
      </c>
      <c r="B189" s="144"/>
      <c r="C189" s="134"/>
    </row>
    <row r="190" spans="1:3" ht="15" x14ac:dyDescent="0.2">
      <c r="A190" s="123" t="s">
        <v>62</v>
      </c>
      <c r="B190" s="118">
        <v>74248</v>
      </c>
      <c r="C190" s="141" t="s">
        <v>220</v>
      </c>
    </row>
    <row r="191" spans="1:3" ht="15.75" thickBot="1" x14ac:dyDescent="0.25">
      <c r="A191" s="117" t="s">
        <v>215</v>
      </c>
      <c r="B191" s="118"/>
      <c r="C191" s="117"/>
    </row>
    <row r="192" spans="1:3" ht="15" x14ac:dyDescent="0.2">
      <c r="A192" s="122" t="s">
        <v>63</v>
      </c>
      <c r="B192" s="108">
        <v>70094</v>
      </c>
      <c r="C192" s="140" t="s">
        <v>220</v>
      </c>
    </row>
    <row r="193" spans="1:3" ht="15.75" thickBot="1" x14ac:dyDescent="0.25">
      <c r="A193" s="110" t="s">
        <v>64</v>
      </c>
      <c r="B193" s="111"/>
      <c r="C193" s="110"/>
    </row>
    <row r="194" spans="1:3" ht="15" x14ac:dyDescent="0.2">
      <c r="A194" s="122" t="s">
        <v>65</v>
      </c>
      <c r="B194" s="108">
        <v>92672</v>
      </c>
      <c r="C194" s="140" t="s">
        <v>220</v>
      </c>
    </row>
    <row r="195" spans="1:3" ht="15.75" thickBot="1" x14ac:dyDescent="0.25">
      <c r="A195" s="110" t="s">
        <v>66</v>
      </c>
      <c r="B195" s="111"/>
      <c r="C195" s="110"/>
    </row>
    <row r="196" spans="1:3" ht="15" x14ac:dyDescent="0.2">
      <c r="A196" s="122" t="s">
        <v>67</v>
      </c>
      <c r="B196" s="108">
        <v>372456</v>
      </c>
      <c r="C196" s="140" t="s">
        <v>220</v>
      </c>
    </row>
    <row r="197" spans="1:3" ht="15.75" thickBot="1" x14ac:dyDescent="0.25">
      <c r="A197" s="110" t="s">
        <v>239</v>
      </c>
      <c r="B197" s="111"/>
      <c r="C197" s="110"/>
    </row>
    <row r="198" spans="1:3" ht="15.75" thickBot="1" x14ac:dyDescent="0.25">
      <c r="A198" s="101" t="s">
        <v>68</v>
      </c>
      <c r="B198" s="102">
        <v>16427</v>
      </c>
      <c r="C198" s="136" t="s">
        <v>221</v>
      </c>
    </row>
    <row r="199" spans="1:3" ht="15.75" thickBot="1" x14ac:dyDescent="0.25">
      <c r="A199" s="148" t="s">
        <v>69</v>
      </c>
      <c r="B199" s="102">
        <v>36304</v>
      </c>
      <c r="C199" s="142" t="s">
        <v>221</v>
      </c>
    </row>
    <row r="200" spans="1:3" ht="15" x14ac:dyDescent="0.2">
      <c r="A200" s="122" t="s">
        <v>70</v>
      </c>
      <c r="B200" s="108">
        <v>108172</v>
      </c>
      <c r="C200" s="140" t="s">
        <v>241</v>
      </c>
    </row>
    <row r="201" spans="1:3" ht="15.75" thickBot="1" x14ac:dyDescent="0.25">
      <c r="A201" s="110" t="s">
        <v>240</v>
      </c>
      <c r="B201" s="111"/>
      <c r="C201" s="110"/>
    </row>
    <row r="202" spans="1:3" ht="15" x14ac:dyDescent="0.2">
      <c r="A202" s="122" t="s">
        <v>71</v>
      </c>
      <c r="B202" s="108">
        <v>38137</v>
      </c>
      <c r="C202" s="140" t="s">
        <v>241</v>
      </c>
    </row>
    <row r="203" spans="1:3" ht="15.75" thickBot="1" x14ac:dyDescent="0.25">
      <c r="A203" s="110" t="s">
        <v>72</v>
      </c>
      <c r="B203" s="111"/>
      <c r="C203" s="110"/>
    </row>
    <row r="204" spans="1:3" ht="15" x14ac:dyDescent="0.2">
      <c r="A204" s="122" t="s">
        <v>73</v>
      </c>
      <c r="B204" s="108">
        <v>66946</v>
      </c>
      <c r="C204" s="140" t="s">
        <v>241</v>
      </c>
    </row>
    <row r="205" spans="1:3" ht="15.75" thickBot="1" x14ac:dyDescent="0.25">
      <c r="A205" s="110" t="s">
        <v>74</v>
      </c>
      <c r="B205" s="111"/>
      <c r="C205" s="110"/>
    </row>
    <row r="206" spans="1:3" ht="16.5" thickBot="1" x14ac:dyDescent="0.25">
      <c r="A206" s="99" t="s">
        <v>21</v>
      </c>
      <c r="B206" s="144"/>
      <c r="C206" s="155"/>
    </row>
    <row r="207" spans="1:3" ht="16.5" thickBot="1" x14ac:dyDescent="0.25">
      <c r="A207" s="177" t="s">
        <v>75</v>
      </c>
      <c r="B207" s="144"/>
      <c r="C207" s="144"/>
    </row>
    <row r="208" spans="1:3" ht="16.5" thickBot="1" x14ac:dyDescent="0.25">
      <c r="A208" s="177" t="s">
        <v>76</v>
      </c>
      <c r="B208" s="144"/>
      <c r="C208" s="144"/>
    </row>
    <row r="209" spans="1:3" ht="16.5" thickBot="1" x14ac:dyDescent="0.25">
      <c r="A209" s="177" t="s">
        <v>77</v>
      </c>
      <c r="B209" s="144"/>
      <c r="C209" s="144"/>
    </row>
    <row r="210" spans="1:3" ht="16.5" thickBot="1" x14ac:dyDescent="0.25">
      <c r="A210" s="177" t="s">
        <v>78</v>
      </c>
      <c r="B210" s="144"/>
      <c r="C210" s="144"/>
    </row>
    <row r="211" spans="1:3" ht="16.5" thickBot="1" x14ac:dyDescent="0.25">
      <c r="A211" s="177" t="s">
        <v>79</v>
      </c>
      <c r="B211" s="144"/>
      <c r="C211" s="144"/>
    </row>
    <row r="212" spans="1:3" ht="16.5" thickBot="1" x14ac:dyDescent="0.25">
      <c r="A212" s="177" t="s">
        <v>80</v>
      </c>
      <c r="B212" s="144"/>
      <c r="C212" s="144"/>
    </row>
    <row r="213" spans="1:3" ht="16.5" thickBot="1" x14ac:dyDescent="0.25">
      <c r="A213" s="177" t="s">
        <v>81</v>
      </c>
      <c r="B213" s="144"/>
      <c r="C213" s="144"/>
    </row>
    <row r="214" spans="1:3" ht="16.5" thickBot="1" x14ac:dyDescent="0.25">
      <c r="A214" s="99" t="s">
        <v>403</v>
      </c>
      <c r="B214" s="144"/>
      <c r="C214" s="132"/>
    </row>
    <row r="215" spans="1:3" ht="15.75" thickBot="1" x14ac:dyDescent="0.25">
      <c r="A215" s="101" t="s">
        <v>82</v>
      </c>
      <c r="B215" s="102">
        <v>3532</v>
      </c>
      <c r="C215" s="156" t="s">
        <v>1</v>
      </c>
    </row>
    <row r="216" spans="1:3" ht="15.75" hidden="1" thickBot="1" x14ac:dyDescent="0.25">
      <c r="A216" s="101" t="s">
        <v>83</v>
      </c>
      <c r="B216" s="102">
        <v>3533</v>
      </c>
      <c r="C216" s="156" t="s">
        <v>1</v>
      </c>
    </row>
    <row r="217" spans="1:3" ht="16.5" hidden="1" thickBot="1" x14ac:dyDescent="0.25">
      <c r="A217" s="157" t="s">
        <v>261</v>
      </c>
      <c r="B217" s="102">
        <v>3534</v>
      </c>
      <c r="C217" s="156" t="s">
        <v>1</v>
      </c>
    </row>
    <row r="218" spans="1:3" ht="15.75" hidden="1" thickBot="1" x14ac:dyDescent="0.25">
      <c r="A218" s="101" t="s">
        <v>84</v>
      </c>
      <c r="B218" s="102">
        <v>3535</v>
      </c>
      <c r="C218" s="156" t="s">
        <v>1</v>
      </c>
    </row>
    <row r="219" spans="1:3" ht="15.75" hidden="1" thickBot="1" x14ac:dyDescent="0.25">
      <c r="A219" s="101" t="s">
        <v>85</v>
      </c>
      <c r="B219" s="102">
        <v>3536</v>
      </c>
      <c r="C219" s="156" t="s">
        <v>1</v>
      </c>
    </row>
    <row r="220" spans="1:3" ht="15.75" hidden="1" thickBot="1" x14ac:dyDescent="0.25">
      <c r="A220" s="101" t="s">
        <v>86</v>
      </c>
      <c r="B220" s="102">
        <v>3537</v>
      </c>
      <c r="C220" s="156" t="s">
        <v>1</v>
      </c>
    </row>
    <row r="221" spans="1:3" ht="16.5" hidden="1" thickBot="1" x14ac:dyDescent="0.25">
      <c r="A221" s="99" t="s">
        <v>260</v>
      </c>
      <c r="B221" s="102">
        <v>3538</v>
      </c>
      <c r="C221" s="156" t="s">
        <v>1</v>
      </c>
    </row>
    <row r="222" spans="1:3" ht="15.75" hidden="1" thickBot="1" x14ac:dyDescent="0.25">
      <c r="A222" s="101" t="s">
        <v>87</v>
      </c>
      <c r="B222" s="102">
        <v>3539</v>
      </c>
      <c r="C222" s="156" t="s">
        <v>1</v>
      </c>
    </row>
    <row r="223" spans="1:3" ht="36" hidden="1" customHeight="1" thickBot="1" x14ac:dyDescent="0.25">
      <c r="A223" s="99" t="s">
        <v>259</v>
      </c>
      <c r="B223" s="102">
        <v>3540</v>
      </c>
      <c r="C223" s="156" t="s">
        <v>1</v>
      </c>
    </row>
    <row r="224" spans="1:3" ht="16.5" hidden="1" thickBot="1" x14ac:dyDescent="0.25">
      <c r="A224" s="99" t="s">
        <v>254</v>
      </c>
      <c r="B224" s="102">
        <v>3541</v>
      </c>
      <c r="C224" s="156" t="s">
        <v>1</v>
      </c>
    </row>
    <row r="225" spans="1:3" ht="15.75" hidden="1" thickBot="1" x14ac:dyDescent="0.25">
      <c r="A225" s="101" t="s">
        <v>255</v>
      </c>
      <c r="B225" s="102">
        <v>3542</v>
      </c>
      <c r="C225" s="156" t="s">
        <v>1</v>
      </c>
    </row>
    <row r="226" spans="1:3" ht="15.75" hidden="1" thickBot="1" x14ac:dyDescent="0.25">
      <c r="A226" s="101" t="s">
        <v>256</v>
      </c>
      <c r="B226" s="102">
        <v>3543</v>
      </c>
      <c r="C226" s="156" t="s">
        <v>1</v>
      </c>
    </row>
    <row r="227" spans="1:3" ht="16.5" hidden="1" thickBot="1" x14ac:dyDescent="0.25">
      <c r="A227" s="99" t="s">
        <v>257</v>
      </c>
      <c r="B227" s="102">
        <v>3544</v>
      </c>
      <c r="C227" s="156" t="s">
        <v>1</v>
      </c>
    </row>
    <row r="228" spans="1:3" ht="15.75" hidden="1" thickBot="1" x14ac:dyDescent="0.25">
      <c r="A228" s="101" t="s">
        <v>295</v>
      </c>
      <c r="B228" s="102">
        <v>3545</v>
      </c>
      <c r="C228" s="156" t="s">
        <v>1</v>
      </c>
    </row>
    <row r="229" spans="1:3" ht="16.5" hidden="1" thickBot="1" x14ac:dyDescent="0.25">
      <c r="A229" s="99" t="s">
        <v>294</v>
      </c>
      <c r="B229" s="102">
        <v>3546</v>
      </c>
      <c r="C229" s="156" t="s">
        <v>1</v>
      </c>
    </row>
    <row r="230" spans="1:3" ht="30.75" hidden="1" thickBot="1" x14ac:dyDescent="0.25">
      <c r="A230" s="101" t="s">
        <v>269</v>
      </c>
      <c r="B230" s="102">
        <v>3547</v>
      </c>
      <c r="C230" s="156" t="s">
        <v>1</v>
      </c>
    </row>
    <row r="231" spans="1:3" ht="30.75" thickBot="1" x14ac:dyDescent="0.25">
      <c r="A231" s="101" t="s">
        <v>83</v>
      </c>
      <c r="B231" s="199">
        <v>1.28</v>
      </c>
      <c r="C231" s="103" t="s">
        <v>415</v>
      </c>
    </row>
    <row r="232" spans="1:3" ht="15" thickBot="1" x14ac:dyDescent="0.25">
      <c r="A232" s="152" t="s">
        <v>390</v>
      </c>
      <c r="B232" s="153"/>
      <c r="C232" s="154"/>
    </row>
  </sheetData>
  <mergeCells count="1">
    <mergeCell ref="B1:C1"/>
  </mergeCells>
  <printOptions horizontalCentered="1"/>
  <pageMargins left="0.7" right="0.7" top="0.75" bottom="0.75" header="0.3" footer="0.3"/>
  <pageSetup scale="74" fitToHeight="0" orientation="portrait" r:id="rId1"/>
  <rowBreaks count="3" manualBreakCount="3">
    <brk id="31" max="2" man="1"/>
    <brk id="134" max="2" man="1"/>
    <brk id="188" max="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61F7-6CF2-442F-8D1F-7DCAC46FDD50}">
  <sheetPr>
    <pageSetUpPr fitToPage="1"/>
  </sheetPr>
  <dimension ref="A1:C232"/>
  <sheetViews>
    <sheetView tabSelected="1" view="pageBreakPreview" topLeftCell="A44" zoomScaleNormal="95" zoomScaleSheetLayoutView="100" workbookViewId="0">
      <selection activeCell="A55" sqref="A55"/>
    </sheetView>
  </sheetViews>
  <sheetFormatPr defaultColWidth="6.7109375" defaultRowHeight="14.25" x14ac:dyDescent="0.2"/>
  <cols>
    <col min="1" max="1" width="100.28515625" style="3" customWidth="1"/>
    <col min="2" max="2" width="14.7109375" style="10" customWidth="1"/>
    <col min="3" max="3" width="17.140625" style="3" customWidth="1"/>
    <col min="4" max="26" width="11.140625" style="3" customWidth="1"/>
    <col min="27" max="16384" width="6.7109375" style="3"/>
  </cols>
  <sheetData>
    <row r="1" spans="1:3" ht="90" customHeight="1" x14ac:dyDescent="0.2">
      <c r="B1" s="241"/>
      <c r="C1" s="241"/>
    </row>
    <row r="2" spans="1:3" ht="38.25" x14ac:dyDescent="0.2">
      <c r="A2" s="96" t="s">
        <v>182</v>
      </c>
      <c r="B2" s="9"/>
      <c r="C2" s="9"/>
    </row>
    <row r="3" spans="1:3" ht="15.75" thickBot="1" x14ac:dyDescent="0.25">
      <c r="A3" s="236" t="s">
        <v>420</v>
      </c>
      <c r="B3" s="189" t="s">
        <v>416</v>
      </c>
      <c r="C3" s="230">
        <v>46023</v>
      </c>
    </row>
    <row r="4" spans="1:3" ht="23.25" customHeight="1" thickBot="1" x14ac:dyDescent="0.25">
      <c r="A4" s="99" t="s">
        <v>419</v>
      </c>
      <c r="B4" s="235" t="s">
        <v>128</v>
      </c>
      <c r="C4" s="100" t="s">
        <v>127</v>
      </c>
    </row>
    <row r="5" spans="1:3" ht="15.75" thickBot="1" x14ac:dyDescent="0.25">
      <c r="A5" s="101" t="s">
        <v>0</v>
      </c>
      <c r="B5" s="108">
        <v>14056</v>
      </c>
      <c r="C5" s="103" t="s">
        <v>1</v>
      </c>
    </row>
    <row r="6" spans="1:3" ht="15.75" thickBot="1" x14ac:dyDescent="0.25">
      <c r="A6" s="101" t="s">
        <v>324</v>
      </c>
      <c r="B6" s="108">
        <v>10249</v>
      </c>
      <c r="C6" s="103" t="s">
        <v>1</v>
      </c>
    </row>
    <row r="7" spans="1:3" ht="15.75" thickBot="1" x14ac:dyDescent="0.25">
      <c r="A7" s="101" t="s">
        <v>130</v>
      </c>
      <c r="B7" s="108">
        <v>9442</v>
      </c>
      <c r="C7" s="103" t="s">
        <v>1</v>
      </c>
    </row>
    <row r="8" spans="1:3" ht="15" x14ac:dyDescent="0.2">
      <c r="A8" s="107" t="s">
        <v>325</v>
      </c>
      <c r="B8" s="108">
        <v>467</v>
      </c>
      <c r="C8" s="109" t="s">
        <v>3</v>
      </c>
    </row>
    <row r="9" spans="1:3" ht="51.75" thickBot="1" x14ac:dyDescent="0.25">
      <c r="A9" s="225" t="s">
        <v>346</v>
      </c>
      <c r="B9" s="226"/>
      <c r="C9" s="227"/>
    </row>
    <row r="10" spans="1:3" ht="15" x14ac:dyDescent="0.2">
      <c r="A10" s="107" t="s">
        <v>326</v>
      </c>
      <c r="B10" s="108">
        <v>467</v>
      </c>
      <c r="C10" s="109" t="s">
        <v>3</v>
      </c>
    </row>
    <row r="11" spans="1:3" ht="39" thickBot="1" x14ac:dyDescent="0.25">
      <c r="A11" s="225" t="s">
        <v>347</v>
      </c>
      <c r="B11" s="226"/>
      <c r="C11" s="227"/>
    </row>
    <row r="12" spans="1:3" ht="15" x14ac:dyDescent="0.2">
      <c r="A12" s="107" t="s">
        <v>327</v>
      </c>
      <c r="B12" s="108">
        <v>437</v>
      </c>
      <c r="C12" s="109" t="s">
        <v>3</v>
      </c>
    </row>
    <row r="13" spans="1:3" ht="51.75" thickBot="1" x14ac:dyDescent="0.25">
      <c r="A13" s="225" t="s">
        <v>348</v>
      </c>
      <c r="B13" s="226"/>
      <c r="C13" s="227"/>
    </row>
    <row r="14" spans="1:3" ht="15" x14ac:dyDescent="0.2">
      <c r="A14" s="107" t="s">
        <v>328</v>
      </c>
      <c r="B14" s="108">
        <v>296</v>
      </c>
      <c r="C14" s="109" t="s">
        <v>3</v>
      </c>
    </row>
    <row r="15" spans="1:3" ht="41.25" customHeight="1" thickBot="1" x14ac:dyDescent="0.25">
      <c r="A15" s="225" t="s">
        <v>349</v>
      </c>
      <c r="B15" s="226"/>
      <c r="C15" s="227"/>
    </row>
    <row r="16" spans="1:3" ht="15" x14ac:dyDescent="0.2">
      <c r="A16" s="107" t="s">
        <v>329</v>
      </c>
      <c r="B16" s="108">
        <v>431</v>
      </c>
      <c r="C16" s="109" t="s">
        <v>3</v>
      </c>
    </row>
    <row r="17" spans="1:3" ht="53.25" customHeight="1" thickBot="1" x14ac:dyDescent="0.25">
      <c r="A17" s="225" t="s">
        <v>350</v>
      </c>
      <c r="B17" s="226"/>
      <c r="C17" s="227"/>
    </row>
    <row r="18" spans="1:3" ht="15" x14ac:dyDescent="0.2">
      <c r="A18" s="107" t="s">
        <v>330</v>
      </c>
      <c r="B18" s="108">
        <v>363</v>
      </c>
      <c r="C18" s="109" t="s">
        <v>3</v>
      </c>
    </row>
    <row r="19" spans="1:3" ht="26.25" thickBot="1" x14ac:dyDescent="0.25">
      <c r="A19" s="225" t="s">
        <v>351</v>
      </c>
      <c r="B19" s="226"/>
      <c r="C19" s="227"/>
    </row>
    <row r="20" spans="1:3" ht="15" x14ac:dyDescent="0.2">
      <c r="A20" s="107" t="s">
        <v>331</v>
      </c>
      <c r="B20" s="108">
        <v>172</v>
      </c>
      <c r="C20" s="109" t="s">
        <v>3</v>
      </c>
    </row>
    <row r="21" spans="1:3" ht="25.5" customHeight="1" thickBot="1" x14ac:dyDescent="0.25">
      <c r="A21" s="225" t="s">
        <v>352</v>
      </c>
      <c r="B21" s="226"/>
      <c r="C21" s="227"/>
    </row>
    <row r="22" spans="1:3" ht="15" x14ac:dyDescent="0.2">
      <c r="A22" s="107" t="s">
        <v>332</v>
      </c>
      <c r="B22" s="108">
        <v>612</v>
      </c>
      <c r="C22" s="109" t="s">
        <v>3</v>
      </c>
    </row>
    <row r="23" spans="1:3" ht="52.5" customHeight="1" thickBot="1" x14ac:dyDescent="0.25">
      <c r="A23" s="225" t="s">
        <v>353</v>
      </c>
      <c r="B23" s="226"/>
      <c r="C23" s="227"/>
    </row>
    <row r="24" spans="1:3" ht="15" x14ac:dyDescent="0.2">
      <c r="A24" s="107" t="s">
        <v>333</v>
      </c>
      <c r="B24" s="108">
        <v>383</v>
      </c>
      <c r="C24" s="109" t="s">
        <v>3</v>
      </c>
    </row>
    <row r="25" spans="1:3" ht="39" thickBot="1" x14ac:dyDescent="0.25">
      <c r="A25" s="225" t="s">
        <v>354</v>
      </c>
      <c r="B25" s="226"/>
      <c r="C25" s="227"/>
    </row>
    <row r="26" spans="1:3" ht="15" x14ac:dyDescent="0.2">
      <c r="A26" s="107" t="s">
        <v>334</v>
      </c>
      <c r="B26" s="108">
        <v>612</v>
      </c>
      <c r="C26" s="109" t="s">
        <v>3</v>
      </c>
    </row>
    <row r="27" spans="1:3" ht="26.25" thickBot="1" x14ac:dyDescent="0.25">
      <c r="A27" s="225" t="s">
        <v>355</v>
      </c>
      <c r="B27" s="226"/>
      <c r="C27" s="227"/>
    </row>
    <row r="28" spans="1:3" ht="15" x14ac:dyDescent="0.2">
      <c r="A28" s="107" t="s">
        <v>335</v>
      </c>
      <c r="B28" s="108">
        <v>918</v>
      </c>
      <c r="C28" s="109" t="s">
        <v>3</v>
      </c>
    </row>
    <row r="29" spans="1:3" ht="65.25" customHeight="1" thickBot="1" x14ac:dyDescent="0.25">
      <c r="A29" s="225" t="s">
        <v>356</v>
      </c>
      <c r="B29" s="226"/>
      <c r="C29" s="227"/>
    </row>
    <row r="30" spans="1:3" ht="15" x14ac:dyDescent="0.2">
      <c r="A30" s="107" t="s">
        <v>336</v>
      </c>
      <c r="B30" s="108">
        <v>689</v>
      </c>
      <c r="C30" s="109" t="s">
        <v>3</v>
      </c>
    </row>
    <row r="31" spans="1:3" ht="55.5" customHeight="1" thickBot="1" x14ac:dyDescent="0.25">
      <c r="A31" s="225" t="s">
        <v>357</v>
      </c>
      <c r="B31" s="226"/>
      <c r="C31" s="227"/>
    </row>
    <row r="32" spans="1:3" ht="15" x14ac:dyDescent="0.2">
      <c r="A32" s="107" t="s">
        <v>418</v>
      </c>
      <c r="B32" s="108">
        <v>394</v>
      </c>
      <c r="C32" s="109" t="s">
        <v>3</v>
      </c>
    </row>
    <row r="33" spans="1:3" ht="90" thickBot="1" x14ac:dyDescent="0.25">
      <c r="A33" s="225" t="s">
        <v>358</v>
      </c>
      <c r="B33" s="226"/>
      <c r="C33" s="227"/>
    </row>
    <row r="34" spans="1:3" ht="15" x14ac:dyDescent="0.2">
      <c r="A34" s="107" t="s">
        <v>338</v>
      </c>
      <c r="B34" s="108">
        <v>84</v>
      </c>
      <c r="C34" s="109" t="s">
        <v>3</v>
      </c>
    </row>
    <row r="35" spans="1:3" ht="90" thickBot="1" x14ac:dyDescent="0.25">
      <c r="A35" s="225" t="s">
        <v>359</v>
      </c>
      <c r="B35" s="226"/>
      <c r="C35" s="227"/>
    </row>
    <row r="36" spans="1:3" ht="15" x14ac:dyDescent="0.2">
      <c r="A36" s="107" t="s">
        <v>339</v>
      </c>
      <c r="B36" s="108">
        <v>599</v>
      </c>
      <c r="C36" s="109" t="s">
        <v>3</v>
      </c>
    </row>
    <row r="37" spans="1:3" ht="15.75" thickBot="1" x14ac:dyDescent="0.25">
      <c r="A37" s="225" t="s">
        <v>360</v>
      </c>
      <c r="B37" s="226"/>
      <c r="C37" s="227"/>
    </row>
    <row r="38" spans="1:3" ht="15" x14ac:dyDescent="0.2">
      <c r="A38" s="107" t="s">
        <v>340</v>
      </c>
      <c r="B38" s="108">
        <v>198</v>
      </c>
      <c r="C38" s="109" t="s">
        <v>3</v>
      </c>
    </row>
    <row r="39" spans="1:3" ht="39.75" customHeight="1" thickBot="1" x14ac:dyDescent="0.25">
      <c r="A39" s="225" t="s">
        <v>361</v>
      </c>
      <c r="B39" s="226"/>
      <c r="C39" s="227"/>
    </row>
    <row r="40" spans="1:3" ht="15" x14ac:dyDescent="0.2">
      <c r="A40" s="107" t="s">
        <v>341</v>
      </c>
      <c r="B40" s="108">
        <v>587</v>
      </c>
      <c r="C40" s="109" t="s">
        <v>3</v>
      </c>
    </row>
    <row r="41" spans="1:3" ht="39" thickBot="1" x14ac:dyDescent="0.25">
      <c r="A41" s="225" t="s">
        <v>362</v>
      </c>
      <c r="B41" s="226"/>
      <c r="C41" s="227"/>
    </row>
    <row r="42" spans="1:3" ht="15" x14ac:dyDescent="0.2">
      <c r="A42" s="107" t="s">
        <v>342</v>
      </c>
      <c r="B42" s="108">
        <v>745</v>
      </c>
      <c r="C42" s="109" t="s">
        <v>3</v>
      </c>
    </row>
    <row r="43" spans="1:3" ht="93" customHeight="1" thickBot="1" x14ac:dyDescent="0.25">
      <c r="A43" s="229" t="s">
        <v>363</v>
      </c>
      <c r="B43" s="226"/>
      <c r="C43" s="227"/>
    </row>
    <row r="44" spans="1:3" ht="15" x14ac:dyDescent="0.2">
      <c r="A44" s="107" t="s">
        <v>343</v>
      </c>
      <c r="B44" s="108">
        <v>538</v>
      </c>
      <c r="C44" s="109" t="s">
        <v>3</v>
      </c>
    </row>
    <row r="45" spans="1:3" ht="26.25" thickBot="1" x14ac:dyDescent="0.25">
      <c r="A45" s="225" t="s">
        <v>364</v>
      </c>
      <c r="B45" s="226"/>
      <c r="C45" s="227"/>
    </row>
    <row r="46" spans="1:3" ht="15" x14ac:dyDescent="0.2">
      <c r="A46" s="107" t="s">
        <v>344</v>
      </c>
      <c r="B46" s="108">
        <v>787</v>
      </c>
      <c r="C46" s="109" t="s">
        <v>3</v>
      </c>
    </row>
    <row r="47" spans="1:3" ht="81" customHeight="1" thickBot="1" x14ac:dyDescent="0.25">
      <c r="A47" s="225" t="s">
        <v>365</v>
      </c>
      <c r="B47" s="226"/>
      <c r="C47" s="227"/>
    </row>
    <row r="48" spans="1:3" ht="15" x14ac:dyDescent="0.2">
      <c r="A48" s="107" t="s">
        <v>345</v>
      </c>
      <c r="B48" s="108">
        <v>372</v>
      </c>
      <c r="C48" s="109" t="s">
        <v>3</v>
      </c>
    </row>
    <row r="49" spans="1:3" ht="39" customHeight="1" thickBot="1" x14ac:dyDescent="0.25">
      <c r="A49" s="225" t="s">
        <v>366</v>
      </c>
      <c r="B49" s="226"/>
      <c r="C49" s="227"/>
    </row>
    <row r="50" spans="1:3" ht="15.75" thickBot="1" x14ac:dyDescent="0.25">
      <c r="A50" s="131" t="s">
        <v>219</v>
      </c>
      <c r="B50" s="105"/>
      <c r="C50" s="105"/>
    </row>
    <row r="51" spans="1:3" ht="16.5" thickBot="1" x14ac:dyDescent="0.25">
      <c r="A51" s="99" t="s">
        <v>10</v>
      </c>
      <c r="B51" s="105"/>
      <c r="C51" s="106"/>
    </row>
    <row r="52" spans="1:3" ht="15.75" thickBot="1" x14ac:dyDescent="0.25">
      <c r="A52" s="101" t="s">
        <v>11</v>
      </c>
      <c r="B52" s="102">
        <v>96</v>
      </c>
      <c r="C52" s="103" t="s">
        <v>1</v>
      </c>
    </row>
    <row r="53" spans="1:3" ht="15.75" thickBot="1" x14ac:dyDescent="0.25">
      <c r="A53" s="101" t="s">
        <v>129</v>
      </c>
      <c r="B53" s="102">
        <v>312</v>
      </c>
      <c r="C53" s="103" t="s">
        <v>12</v>
      </c>
    </row>
    <row r="54" spans="1:3" ht="15.75" thickBot="1" x14ac:dyDescent="0.25">
      <c r="A54" s="101" t="s">
        <v>13</v>
      </c>
      <c r="B54" s="102">
        <v>691</v>
      </c>
      <c r="C54" s="103" t="s">
        <v>1</v>
      </c>
    </row>
    <row r="55" spans="1:3" ht="32.25" thickBot="1" x14ac:dyDescent="0.25">
      <c r="A55" s="99" t="s">
        <v>421</v>
      </c>
      <c r="B55" s="105"/>
      <c r="C55" s="106"/>
    </row>
    <row r="56" spans="1:3" ht="16.5" thickBot="1" x14ac:dyDescent="0.25">
      <c r="A56" s="99" t="s">
        <v>381</v>
      </c>
      <c r="B56" s="132"/>
      <c r="C56" s="132" t="s">
        <v>216</v>
      </c>
    </row>
    <row r="57" spans="1:3" ht="15.75" thickBot="1" x14ac:dyDescent="0.25">
      <c r="A57" s="138" t="s">
        <v>382</v>
      </c>
      <c r="B57" s="139"/>
      <c r="C57" s="139">
        <v>14149</v>
      </c>
    </row>
    <row r="58" spans="1:3" ht="15.75" thickBot="1" x14ac:dyDescent="0.25">
      <c r="A58" s="138" t="s">
        <v>383</v>
      </c>
      <c r="B58" s="139"/>
      <c r="C58" s="139">
        <v>21224</v>
      </c>
    </row>
    <row r="59" spans="1:3" ht="15.75" thickBot="1" x14ac:dyDescent="0.25">
      <c r="A59" s="138" t="s">
        <v>384</v>
      </c>
      <c r="B59" s="139"/>
      <c r="C59" s="139">
        <v>35373</v>
      </c>
    </row>
    <row r="60" spans="1:3" ht="15.75" thickBot="1" x14ac:dyDescent="0.25">
      <c r="A60" s="138" t="s">
        <v>385</v>
      </c>
      <c r="B60" s="139"/>
      <c r="C60" s="139">
        <v>70746</v>
      </c>
    </row>
    <row r="61" spans="1:3" ht="15.75" thickBot="1" x14ac:dyDescent="0.25">
      <c r="A61" s="138" t="s">
        <v>386</v>
      </c>
      <c r="B61" s="139"/>
      <c r="C61" s="139">
        <v>113194</v>
      </c>
    </row>
    <row r="62" spans="1:3" ht="15.75" thickBot="1" x14ac:dyDescent="0.25">
      <c r="A62" s="138" t="s">
        <v>387</v>
      </c>
      <c r="B62" s="139"/>
      <c r="C62" s="139">
        <v>226387</v>
      </c>
    </row>
    <row r="63" spans="1:3" ht="15.75" thickBot="1" x14ac:dyDescent="0.25">
      <c r="A63" s="138" t="s">
        <v>388</v>
      </c>
      <c r="B63" s="139"/>
      <c r="C63" s="139">
        <v>353730</v>
      </c>
    </row>
    <row r="64" spans="1:3" ht="15.75" thickBot="1" x14ac:dyDescent="0.25">
      <c r="A64" s="138" t="s">
        <v>389</v>
      </c>
      <c r="B64" s="139"/>
      <c r="C64" s="139">
        <v>707460</v>
      </c>
    </row>
    <row r="65" spans="1:3" ht="16.5" thickBot="1" x14ac:dyDescent="0.25">
      <c r="A65" s="99" t="s">
        <v>402</v>
      </c>
      <c r="B65" s="132"/>
      <c r="C65" s="132"/>
    </row>
    <row r="66" spans="1:3" ht="16.5" thickBot="1" x14ac:dyDescent="0.25">
      <c r="A66" s="99" t="s">
        <v>391</v>
      </c>
      <c r="B66" s="132" t="s">
        <v>22</v>
      </c>
      <c r="C66" s="132" t="s">
        <v>216</v>
      </c>
    </row>
    <row r="67" spans="1:3" ht="15.75" thickBot="1" x14ac:dyDescent="0.25">
      <c r="A67" s="138" t="s">
        <v>392</v>
      </c>
      <c r="B67" s="139">
        <v>12441</v>
      </c>
      <c r="C67" s="139">
        <v>12753</v>
      </c>
    </row>
    <row r="68" spans="1:3" ht="15.75" thickBot="1" x14ac:dyDescent="0.25">
      <c r="A68" s="138" t="s">
        <v>393</v>
      </c>
      <c r="B68" s="139">
        <v>18661</v>
      </c>
      <c r="C68" s="139">
        <v>19205</v>
      </c>
    </row>
    <row r="69" spans="1:3" ht="15.75" thickBot="1" x14ac:dyDescent="0.25">
      <c r="A69" s="138" t="s">
        <v>394</v>
      </c>
      <c r="B69" s="139">
        <v>31101</v>
      </c>
      <c r="C69" s="139">
        <v>31496</v>
      </c>
    </row>
    <row r="70" spans="1:3" ht="15.75" thickBot="1" x14ac:dyDescent="0.25">
      <c r="A70" s="138" t="s">
        <v>395</v>
      </c>
      <c r="B70" s="139">
        <v>62203</v>
      </c>
      <c r="C70" s="139">
        <v>70746</v>
      </c>
    </row>
    <row r="71" spans="1:3" ht="15.75" thickBot="1" x14ac:dyDescent="0.25">
      <c r="A71" s="138" t="s">
        <v>396</v>
      </c>
      <c r="B71" s="139">
        <v>99525</v>
      </c>
      <c r="C71" s="139">
        <v>113194</v>
      </c>
    </row>
    <row r="72" spans="1:3" ht="15.75" thickBot="1" x14ac:dyDescent="0.25">
      <c r="A72" s="138" t="s">
        <v>397</v>
      </c>
      <c r="B72" s="139">
        <v>199049</v>
      </c>
      <c r="C72" s="139">
        <v>201427</v>
      </c>
    </row>
    <row r="73" spans="1:3" ht="15.75" thickBot="1" x14ac:dyDescent="0.25">
      <c r="A73" s="138" t="s">
        <v>398</v>
      </c>
      <c r="B73" s="139">
        <v>311014</v>
      </c>
      <c r="C73" s="139">
        <v>314614</v>
      </c>
    </row>
    <row r="74" spans="1:3" ht="15.75" thickBot="1" x14ac:dyDescent="0.25">
      <c r="A74" s="138" t="s">
        <v>399</v>
      </c>
      <c r="B74" s="139">
        <v>622028</v>
      </c>
      <c r="C74" s="139">
        <v>707460</v>
      </c>
    </row>
    <row r="75" spans="1:3" ht="15.75" thickBot="1" x14ac:dyDescent="0.25">
      <c r="A75" s="138" t="s">
        <v>400</v>
      </c>
      <c r="B75" s="139">
        <v>995245</v>
      </c>
      <c r="C75" s="139">
        <v>1005503</v>
      </c>
    </row>
    <row r="76" spans="1:3" ht="15.75" thickBot="1" x14ac:dyDescent="0.25">
      <c r="A76" s="138" t="s">
        <v>401</v>
      </c>
      <c r="B76" s="139">
        <v>1430665</v>
      </c>
      <c r="C76" s="139">
        <v>1443952</v>
      </c>
    </row>
    <row r="77" spans="1:3" ht="16.5" thickBot="1" x14ac:dyDescent="0.25">
      <c r="A77" s="99" t="s">
        <v>404</v>
      </c>
      <c r="B77" s="144"/>
      <c r="C77" s="134"/>
    </row>
    <row r="78" spans="1:3" ht="16.5" thickBot="1" x14ac:dyDescent="0.25">
      <c r="A78" s="231" t="s">
        <v>405</v>
      </c>
      <c r="B78" s="232"/>
      <c r="C78" s="233"/>
    </row>
    <row r="79" spans="1:3" ht="15.75" thickBot="1" x14ac:dyDescent="0.25">
      <c r="A79" s="122" t="s">
        <v>406</v>
      </c>
      <c r="B79" s="108">
        <v>17322</v>
      </c>
      <c r="C79" s="140" t="s">
        <v>25</v>
      </c>
    </row>
    <row r="80" spans="1:3" ht="15.75" thickBot="1" x14ac:dyDescent="0.25">
      <c r="A80" s="122" t="s">
        <v>407</v>
      </c>
      <c r="B80" s="108">
        <v>11918</v>
      </c>
      <c r="C80" s="140" t="s">
        <v>25</v>
      </c>
    </row>
    <row r="81" spans="1:3" ht="15.75" thickBot="1" x14ac:dyDescent="0.25">
      <c r="A81" s="122" t="s">
        <v>408</v>
      </c>
      <c r="B81" s="108">
        <v>10362</v>
      </c>
      <c r="C81" s="140" t="s">
        <v>25</v>
      </c>
    </row>
    <row r="82" spans="1:3" ht="15.75" thickBot="1" x14ac:dyDescent="0.25">
      <c r="A82" s="122" t="s">
        <v>409</v>
      </c>
      <c r="B82" s="108">
        <v>8987</v>
      </c>
      <c r="C82" s="140" t="s">
        <v>25</v>
      </c>
    </row>
    <row r="83" spans="1:3" ht="15.75" thickBot="1" x14ac:dyDescent="0.25">
      <c r="A83" s="122" t="s">
        <v>410</v>
      </c>
      <c r="B83" s="108">
        <v>4699</v>
      </c>
      <c r="C83" s="140" t="s">
        <v>217</v>
      </c>
    </row>
    <row r="84" spans="1:3" ht="16.5" thickBot="1" x14ac:dyDescent="0.25">
      <c r="A84" s="99" t="s">
        <v>411</v>
      </c>
      <c r="B84" s="144"/>
      <c r="C84" s="134"/>
    </row>
    <row r="85" spans="1:3" ht="15" x14ac:dyDescent="0.2">
      <c r="A85" s="234" t="s">
        <v>413</v>
      </c>
      <c r="B85" s="118">
        <v>12780</v>
      </c>
      <c r="C85" s="140" t="s">
        <v>220</v>
      </c>
    </row>
    <row r="86" spans="1:3" ht="15" customHeight="1" thickBot="1" x14ac:dyDescent="0.25">
      <c r="A86" s="110" t="s">
        <v>412</v>
      </c>
      <c r="B86" s="117"/>
      <c r="C86" s="119"/>
    </row>
    <row r="87" spans="1:3" ht="15.75" thickBot="1" x14ac:dyDescent="0.25">
      <c r="A87" s="234" t="s">
        <v>414</v>
      </c>
      <c r="B87" s="102">
        <v>2750</v>
      </c>
      <c r="C87" s="136" t="s">
        <v>220</v>
      </c>
    </row>
    <row r="88" spans="1:3" ht="15" x14ac:dyDescent="0.2">
      <c r="A88" s="122" t="s">
        <v>98</v>
      </c>
      <c r="B88" s="108">
        <v>12523</v>
      </c>
      <c r="C88" s="140" t="s">
        <v>220</v>
      </c>
    </row>
    <row r="89" spans="1:3" ht="26.25" thickBot="1" x14ac:dyDescent="0.25">
      <c r="A89" s="110" t="s">
        <v>195</v>
      </c>
      <c r="B89" s="111"/>
      <c r="C89" s="112"/>
    </row>
    <row r="90" spans="1:3" ht="15" x14ac:dyDescent="0.2">
      <c r="A90" s="123" t="s">
        <v>99</v>
      </c>
      <c r="B90" s="118">
        <v>7004</v>
      </c>
      <c r="C90" s="141" t="s">
        <v>220</v>
      </c>
    </row>
    <row r="91" spans="1:3" ht="26.25" thickBot="1" x14ac:dyDescent="0.25">
      <c r="A91" s="117" t="s">
        <v>196</v>
      </c>
      <c r="B91" s="118"/>
      <c r="C91" s="117"/>
    </row>
    <row r="92" spans="1:3" ht="15" x14ac:dyDescent="0.2">
      <c r="A92" s="122" t="s">
        <v>100</v>
      </c>
      <c r="B92" s="108">
        <v>6527</v>
      </c>
      <c r="C92" s="140" t="s">
        <v>220</v>
      </c>
    </row>
    <row r="93" spans="1:3" ht="15.75" thickBot="1" x14ac:dyDescent="0.25">
      <c r="A93" s="110" t="s">
        <v>197</v>
      </c>
      <c r="B93" s="111"/>
      <c r="C93" s="110"/>
    </row>
    <row r="94" spans="1:3" ht="15.75" thickBot="1" x14ac:dyDescent="0.25">
      <c r="A94" s="137" t="s">
        <v>101</v>
      </c>
      <c r="B94" s="102">
        <v>4584</v>
      </c>
      <c r="C94" s="136" t="s">
        <v>220</v>
      </c>
    </row>
    <row r="95" spans="1:3" ht="15" customHeight="1" thickBot="1" x14ac:dyDescent="0.25">
      <c r="A95" s="110" t="s">
        <v>223</v>
      </c>
      <c r="B95" s="111"/>
      <c r="C95" s="110"/>
    </row>
    <row r="96" spans="1:3" ht="15.75" thickBot="1" x14ac:dyDescent="0.25">
      <c r="A96" s="137" t="s">
        <v>102</v>
      </c>
      <c r="B96" s="102">
        <v>3080</v>
      </c>
      <c r="C96" s="136" t="s">
        <v>220</v>
      </c>
    </row>
    <row r="97" spans="1:3" ht="15.75" thickBot="1" x14ac:dyDescent="0.25">
      <c r="A97" s="143" t="s">
        <v>198</v>
      </c>
      <c r="B97" s="102">
        <v>1815</v>
      </c>
      <c r="C97" s="136" t="s">
        <v>220</v>
      </c>
    </row>
    <row r="98" spans="1:3" ht="16.5" thickBot="1" x14ac:dyDescent="0.25">
      <c r="A98" s="99" t="s">
        <v>26</v>
      </c>
      <c r="B98" s="144"/>
      <c r="C98" s="134"/>
    </row>
    <row r="99" spans="1:3" ht="15" x14ac:dyDescent="0.2">
      <c r="A99" s="122" t="s">
        <v>103</v>
      </c>
      <c r="B99" s="108">
        <v>14404</v>
      </c>
      <c r="C99" s="140" t="s">
        <v>222</v>
      </c>
    </row>
    <row r="100" spans="1:3" ht="15.75" thickBot="1" x14ac:dyDescent="0.25">
      <c r="A100" s="110" t="s">
        <v>224</v>
      </c>
      <c r="B100" s="111"/>
      <c r="C100" s="110"/>
    </row>
    <row r="101" spans="1:3" ht="15" x14ac:dyDescent="0.2">
      <c r="A101" s="122" t="s">
        <v>104</v>
      </c>
      <c r="B101" s="108">
        <v>10323</v>
      </c>
      <c r="C101" s="140" t="s">
        <v>222</v>
      </c>
    </row>
    <row r="102" spans="1:3" ht="15.75" thickBot="1" x14ac:dyDescent="0.25">
      <c r="A102" s="110" t="s">
        <v>199</v>
      </c>
      <c r="B102" s="111"/>
      <c r="C102" s="110"/>
    </row>
    <row r="103" spans="1:3" ht="16.5" thickBot="1" x14ac:dyDescent="0.25">
      <c r="A103" s="99" t="s">
        <v>200</v>
      </c>
      <c r="B103" s="144"/>
      <c r="C103" s="134"/>
    </row>
    <row r="104" spans="1:3" ht="15" x14ac:dyDescent="0.2">
      <c r="A104" s="122" t="s">
        <v>105</v>
      </c>
      <c r="B104" s="108">
        <v>11245</v>
      </c>
      <c r="C104" s="140" t="s">
        <v>27</v>
      </c>
    </row>
    <row r="105" spans="1:3" ht="15.75" thickBot="1" x14ac:dyDescent="0.25">
      <c r="A105" s="110" t="s">
        <v>225</v>
      </c>
      <c r="B105" s="111"/>
      <c r="C105" s="110"/>
    </row>
    <row r="106" spans="1:3" ht="15" x14ac:dyDescent="0.2">
      <c r="A106" s="122" t="s">
        <v>106</v>
      </c>
      <c r="B106" s="108">
        <v>9152</v>
      </c>
      <c r="C106" s="140" t="s">
        <v>27</v>
      </c>
    </row>
    <row r="107" spans="1:3" ht="15.75" thickBot="1" x14ac:dyDescent="0.25">
      <c r="A107" s="110" t="s">
        <v>226</v>
      </c>
      <c r="B107" s="111"/>
      <c r="C107" s="110"/>
    </row>
    <row r="108" spans="1:3" ht="15" x14ac:dyDescent="0.2">
      <c r="A108" s="122" t="s">
        <v>107</v>
      </c>
      <c r="B108" s="108">
        <v>9665</v>
      </c>
      <c r="C108" s="140" t="s">
        <v>27</v>
      </c>
    </row>
    <row r="109" spans="1:3" ht="15.75" thickBot="1" x14ac:dyDescent="0.25">
      <c r="A109" s="110" t="s">
        <v>227</v>
      </c>
      <c r="B109" s="111"/>
      <c r="C109" s="110"/>
    </row>
    <row r="110" spans="1:3" ht="15" x14ac:dyDescent="0.2">
      <c r="A110" s="122" t="s">
        <v>108</v>
      </c>
      <c r="B110" s="108">
        <v>55596</v>
      </c>
      <c r="C110" s="140" t="s">
        <v>220</v>
      </c>
    </row>
    <row r="111" spans="1:3" ht="26.25" thickBot="1" x14ac:dyDescent="0.25">
      <c r="A111" s="110" t="s">
        <v>228</v>
      </c>
      <c r="B111" s="111"/>
      <c r="C111" s="110"/>
    </row>
    <row r="112" spans="1:3" ht="16.5" customHeight="1" x14ac:dyDescent="0.2">
      <c r="A112" s="122" t="s">
        <v>109</v>
      </c>
      <c r="B112" s="108">
        <v>62011</v>
      </c>
      <c r="C112" s="140" t="s">
        <v>220</v>
      </c>
    </row>
    <row r="113" spans="1:3" ht="26.25" thickBot="1" x14ac:dyDescent="0.25">
      <c r="A113" s="110" t="s">
        <v>229</v>
      </c>
      <c r="B113" s="111"/>
      <c r="C113" s="110"/>
    </row>
    <row r="114" spans="1:3" ht="16.5" thickBot="1" x14ac:dyDescent="0.25">
      <c r="A114" s="181" t="s">
        <v>201</v>
      </c>
      <c r="B114" s="182"/>
      <c r="C114" s="183"/>
    </row>
    <row r="115" spans="1:3" ht="15" x14ac:dyDescent="0.2">
      <c r="A115" s="122" t="s">
        <v>110</v>
      </c>
      <c r="B115" s="108">
        <v>16692</v>
      </c>
      <c r="C115" s="140" t="s">
        <v>220</v>
      </c>
    </row>
    <row r="116" spans="1:3" ht="15.75" thickBot="1" x14ac:dyDescent="0.25">
      <c r="A116" s="117" t="s">
        <v>230</v>
      </c>
      <c r="B116" s="118"/>
      <c r="C116" s="117"/>
    </row>
    <row r="117" spans="1:3" ht="15" x14ac:dyDescent="0.2">
      <c r="A117" s="122" t="s">
        <v>111</v>
      </c>
      <c r="B117" s="108">
        <v>14907</v>
      </c>
      <c r="C117" s="140" t="s">
        <v>220</v>
      </c>
    </row>
    <row r="118" spans="1:3" ht="15.75" thickBot="1" x14ac:dyDescent="0.25">
      <c r="A118" s="117" t="s">
        <v>202</v>
      </c>
      <c r="B118" s="118"/>
      <c r="C118" s="117"/>
    </row>
    <row r="119" spans="1:3" ht="15" x14ac:dyDescent="0.2">
      <c r="A119" s="122" t="s">
        <v>112</v>
      </c>
      <c r="B119" s="108">
        <v>13944</v>
      </c>
      <c r="C119" s="140" t="s">
        <v>220</v>
      </c>
    </row>
    <row r="120" spans="1:3" ht="15.75" thickBot="1" x14ac:dyDescent="0.25">
      <c r="A120" s="110" t="s">
        <v>203</v>
      </c>
      <c r="B120" s="111"/>
      <c r="C120" s="110"/>
    </row>
    <row r="121" spans="1:3" ht="15" x14ac:dyDescent="0.2">
      <c r="A121" s="122" t="s">
        <v>113</v>
      </c>
      <c r="B121" s="108">
        <v>50404</v>
      </c>
      <c r="C121" s="140" t="s">
        <v>220</v>
      </c>
    </row>
    <row r="122" spans="1:3" ht="15.75" thickBot="1" x14ac:dyDescent="0.25">
      <c r="A122" s="110" t="s">
        <v>242</v>
      </c>
      <c r="B122" s="111"/>
      <c r="C122" s="110"/>
    </row>
    <row r="123" spans="1:3" ht="15" x14ac:dyDescent="0.2">
      <c r="A123" s="122" t="s">
        <v>114</v>
      </c>
      <c r="B123" s="108">
        <v>16704</v>
      </c>
      <c r="C123" s="140" t="s">
        <v>220</v>
      </c>
    </row>
    <row r="124" spans="1:3" ht="15.75" thickBot="1" x14ac:dyDescent="0.25">
      <c r="A124" s="110" t="s">
        <v>204</v>
      </c>
      <c r="B124" s="111"/>
      <c r="C124" s="110"/>
    </row>
    <row r="125" spans="1:3" ht="13.5" customHeight="1" x14ac:dyDescent="0.2">
      <c r="A125" s="122" t="s">
        <v>115</v>
      </c>
      <c r="B125" s="108">
        <v>44812</v>
      </c>
      <c r="C125" s="140" t="s">
        <v>220</v>
      </c>
    </row>
    <row r="126" spans="1:3" ht="26.25" thickBot="1" x14ac:dyDescent="0.25">
      <c r="A126" s="110" t="s">
        <v>205</v>
      </c>
      <c r="B126" s="111"/>
      <c r="C126" s="110"/>
    </row>
    <row r="127" spans="1:3" ht="15" x14ac:dyDescent="0.2">
      <c r="A127" s="122" t="s">
        <v>116</v>
      </c>
      <c r="B127" s="108">
        <v>103119</v>
      </c>
      <c r="C127" s="140" t="s">
        <v>220</v>
      </c>
    </row>
    <row r="128" spans="1:3" ht="15.75" thickBot="1" x14ac:dyDescent="0.25">
      <c r="A128" s="110" t="s">
        <v>206</v>
      </c>
      <c r="B128" s="111"/>
      <c r="C128" s="110"/>
    </row>
    <row r="129" spans="1:3" ht="16.5" thickBot="1" x14ac:dyDescent="0.25">
      <c r="A129" s="99" t="s">
        <v>28</v>
      </c>
      <c r="B129" s="144"/>
      <c r="C129" s="134"/>
    </row>
    <row r="130" spans="1:3" ht="15" x14ac:dyDescent="0.2">
      <c r="A130" s="122" t="s">
        <v>29</v>
      </c>
      <c r="B130" s="108">
        <v>22314</v>
      </c>
      <c r="C130" s="140" t="s">
        <v>220</v>
      </c>
    </row>
    <row r="131" spans="1:3" ht="15.75" thickBot="1" x14ac:dyDescent="0.25">
      <c r="A131" s="110" t="s">
        <v>233</v>
      </c>
      <c r="B131" s="111"/>
      <c r="C131" s="110"/>
    </row>
    <row r="132" spans="1:3" ht="15" x14ac:dyDescent="0.2">
      <c r="A132" s="178" t="s">
        <v>232</v>
      </c>
      <c r="B132" s="108">
        <v>13935</v>
      </c>
      <c r="C132" s="140" t="s">
        <v>217</v>
      </c>
    </row>
    <row r="133" spans="1:3" ht="15.75" thickBot="1" x14ac:dyDescent="0.25">
      <c r="A133" s="179" t="s">
        <v>231</v>
      </c>
      <c r="B133" s="111"/>
      <c r="C133" s="110"/>
    </row>
    <row r="134" spans="1:3" ht="15.75" thickBot="1" x14ac:dyDescent="0.25">
      <c r="A134" s="146" t="s">
        <v>117</v>
      </c>
      <c r="B134" s="102">
        <v>57665</v>
      </c>
      <c r="C134" s="136" t="s">
        <v>217</v>
      </c>
    </row>
    <row r="135" spans="1:3" ht="16.5" thickBot="1" x14ac:dyDescent="0.25">
      <c r="A135" s="99"/>
      <c r="B135" s="144"/>
      <c r="C135" s="134"/>
    </row>
    <row r="136" spans="1:3" ht="15" x14ac:dyDescent="0.2">
      <c r="A136" s="122" t="s">
        <v>118</v>
      </c>
      <c r="B136" s="108">
        <v>13348</v>
      </c>
      <c r="C136" s="140" t="s">
        <v>220</v>
      </c>
    </row>
    <row r="137" spans="1:3" ht="15.75" thickBot="1" x14ac:dyDescent="0.25">
      <c r="A137" s="110" t="s">
        <v>238</v>
      </c>
      <c r="B137" s="111"/>
      <c r="C137" s="110"/>
    </row>
    <row r="138" spans="1:3" ht="15.75" thickBot="1" x14ac:dyDescent="0.25">
      <c r="A138" s="147" t="s">
        <v>119</v>
      </c>
      <c r="B138" s="102">
        <v>14632</v>
      </c>
      <c r="C138" s="136" t="s">
        <v>220</v>
      </c>
    </row>
    <row r="139" spans="1:3" ht="15" x14ac:dyDescent="0.2">
      <c r="A139" s="122" t="s">
        <v>235</v>
      </c>
      <c r="B139" s="108">
        <v>14632</v>
      </c>
      <c r="C139" s="140" t="s">
        <v>220</v>
      </c>
    </row>
    <row r="140" spans="1:3" ht="26.25" thickBot="1" x14ac:dyDescent="0.25">
      <c r="A140" s="110" t="s">
        <v>234</v>
      </c>
      <c r="B140" s="111"/>
      <c r="C140" s="110"/>
    </row>
    <row r="141" spans="1:3" ht="15" x14ac:dyDescent="0.2">
      <c r="A141" s="122" t="s">
        <v>120</v>
      </c>
      <c r="B141" s="108">
        <v>66246</v>
      </c>
      <c r="C141" s="140" t="s">
        <v>220</v>
      </c>
    </row>
    <row r="142" spans="1:3" ht="15.75" thickBot="1" x14ac:dyDescent="0.25">
      <c r="A142" s="110" t="s">
        <v>208</v>
      </c>
      <c r="B142" s="111"/>
      <c r="C142" s="110"/>
    </row>
    <row r="143" spans="1:3" ht="15.75" thickBot="1" x14ac:dyDescent="0.25">
      <c r="A143" s="101" t="s">
        <v>30</v>
      </c>
      <c r="B143" s="102">
        <v>221676</v>
      </c>
      <c r="C143" s="136" t="s">
        <v>220</v>
      </c>
    </row>
    <row r="144" spans="1:3" ht="15.75" thickBot="1" x14ac:dyDescent="0.25">
      <c r="A144" s="148" t="s">
        <v>209</v>
      </c>
      <c r="B144" s="102">
        <v>198372</v>
      </c>
      <c r="C144" s="142" t="s">
        <v>220</v>
      </c>
    </row>
    <row r="145" spans="1:3" ht="15" x14ac:dyDescent="0.2">
      <c r="A145" s="122" t="s">
        <v>121</v>
      </c>
      <c r="B145" s="108">
        <v>20939</v>
      </c>
      <c r="C145" s="140" t="s">
        <v>220</v>
      </c>
    </row>
    <row r="146" spans="1:3" ht="15.75" thickBot="1" x14ac:dyDescent="0.25">
      <c r="A146" s="110" t="s">
        <v>237</v>
      </c>
      <c r="B146" s="111"/>
      <c r="C146" s="110"/>
    </row>
    <row r="147" spans="1:3" ht="15" x14ac:dyDescent="0.2">
      <c r="A147" s="122" t="s">
        <v>122</v>
      </c>
      <c r="B147" s="108">
        <v>14870</v>
      </c>
      <c r="C147" s="140" t="s">
        <v>220</v>
      </c>
    </row>
    <row r="148" spans="1:3" ht="15.75" thickBot="1" x14ac:dyDescent="0.25">
      <c r="A148" s="110" t="s">
        <v>236</v>
      </c>
      <c r="B148" s="111"/>
      <c r="C148" s="110"/>
    </row>
    <row r="149" spans="1:3" ht="15" x14ac:dyDescent="0.2">
      <c r="A149" s="123" t="s">
        <v>31</v>
      </c>
      <c r="B149" s="118">
        <v>27809</v>
      </c>
      <c r="C149" s="141" t="s">
        <v>220</v>
      </c>
    </row>
    <row r="150" spans="1:3" ht="39" thickBot="1" x14ac:dyDescent="0.25">
      <c r="A150" s="110" t="s">
        <v>32</v>
      </c>
      <c r="B150" s="111"/>
      <c r="C150" s="110"/>
    </row>
    <row r="151" spans="1:3" ht="16.5" thickBot="1" x14ac:dyDescent="0.25">
      <c r="A151" s="99" t="s">
        <v>210</v>
      </c>
      <c r="B151" s="144"/>
      <c r="C151" s="134"/>
    </row>
    <row r="152" spans="1:3" ht="15" x14ac:dyDescent="0.2">
      <c r="A152" s="123" t="s">
        <v>33</v>
      </c>
      <c r="B152" s="118">
        <v>82803</v>
      </c>
      <c r="C152" s="141" t="s">
        <v>220</v>
      </c>
    </row>
    <row r="153" spans="1:3" ht="26.25" thickBot="1" x14ac:dyDescent="0.25">
      <c r="A153" s="110" t="s">
        <v>211</v>
      </c>
      <c r="B153" s="111"/>
      <c r="C153" s="110"/>
    </row>
    <row r="154" spans="1:3" ht="15" x14ac:dyDescent="0.2">
      <c r="A154" s="122" t="s">
        <v>34</v>
      </c>
      <c r="B154" s="108">
        <v>70523</v>
      </c>
      <c r="C154" s="140" t="s">
        <v>220</v>
      </c>
    </row>
    <row r="155" spans="1:3" ht="15.75" thickBot="1" x14ac:dyDescent="0.25">
      <c r="A155" s="110" t="s">
        <v>35</v>
      </c>
      <c r="B155" s="111"/>
      <c r="C155" s="110"/>
    </row>
    <row r="156" spans="1:3" ht="15" x14ac:dyDescent="0.2">
      <c r="A156" s="122" t="s">
        <v>36</v>
      </c>
      <c r="B156" s="108">
        <v>56060</v>
      </c>
      <c r="C156" s="140" t="s">
        <v>220</v>
      </c>
    </row>
    <row r="157" spans="1:3" ht="26.25" thickBot="1" x14ac:dyDescent="0.25">
      <c r="A157" s="110" t="s">
        <v>37</v>
      </c>
      <c r="B157" s="111"/>
      <c r="C157" s="110"/>
    </row>
    <row r="158" spans="1:3" ht="15" x14ac:dyDescent="0.2">
      <c r="A158" s="122" t="s">
        <v>38</v>
      </c>
      <c r="B158" s="108">
        <v>50115</v>
      </c>
      <c r="C158" s="140" t="s">
        <v>220</v>
      </c>
    </row>
    <row r="159" spans="1:3" ht="15.75" thickBot="1" x14ac:dyDescent="0.25">
      <c r="A159" s="110" t="s">
        <v>39</v>
      </c>
      <c r="B159" s="111"/>
      <c r="C159" s="110"/>
    </row>
    <row r="160" spans="1:3" ht="15" x14ac:dyDescent="0.2">
      <c r="A160" s="122" t="s">
        <v>40</v>
      </c>
      <c r="B160" s="108">
        <v>41849</v>
      </c>
      <c r="C160" s="140" t="s">
        <v>220</v>
      </c>
    </row>
    <row r="161" spans="1:3" ht="15.75" thickBot="1" x14ac:dyDescent="0.25">
      <c r="A161" s="110" t="s">
        <v>41</v>
      </c>
      <c r="B161" s="111"/>
      <c r="C161" s="110"/>
    </row>
    <row r="162" spans="1:3" ht="15" x14ac:dyDescent="0.2">
      <c r="A162" s="122" t="s">
        <v>42</v>
      </c>
      <c r="B162" s="108">
        <v>102389</v>
      </c>
      <c r="C162" s="140" t="s">
        <v>220</v>
      </c>
    </row>
    <row r="163" spans="1:3" ht="26.25" thickBot="1" x14ac:dyDescent="0.25">
      <c r="A163" s="110" t="s">
        <v>212</v>
      </c>
      <c r="B163" s="111"/>
      <c r="C163" s="110"/>
    </row>
    <row r="164" spans="1:3" ht="15.75" thickBot="1" x14ac:dyDescent="0.25">
      <c r="A164" s="101" t="s">
        <v>43</v>
      </c>
      <c r="B164" s="102">
        <v>39256</v>
      </c>
      <c r="C164" s="136" t="s">
        <v>220</v>
      </c>
    </row>
    <row r="165" spans="1:3" ht="15" x14ac:dyDescent="0.2">
      <c r="A165" s="122" t="s">
        <v>44</v>
      </c>
      <c r="B165" s="108">
        <v>66636</v>
      </c>
      <c r="C165" s="140" t="s">
        <v>220</v>
      </c>
    </row>
    <row r="166" spans="1:3" ht="26.25" thickBot="1" x14ac:dyDescent="0.25">
      <c r="A166" s="110" t="s">
        <v>37</v>
      </c>
      <c r="B166" s="111"/>
      <c r="C166" s="110"/>
    </row>
    <row r="167" spans="1:3" ht="15" x14ac:dyDescent="0.2">
      <c r="A167" s="122" t="s">
        <v>45</v>
      </c>
      <c r="B167" s="108">
        <v>59224</v>
      </c>
      <c r="C167" s="140" t="s">
        <v>220</v>
      </c>
    </row>
    <row r="168" spans="1:3" ht="15.75" thickBot="1" x14ac:dyDescent="0.25">
      <c r="A168" s="110" t="s">
        <v>46</v>
      </c>
      <c r="B168" s="111"/>
      <c r="C168" s="110"/>
    </row>
    <row r="169" spans="1:3" ht="15" x14ac:dyDescent="0.2">
      <c r="A169" s="122" t="s">
        <v>47</v>
      </c>
      <c r="B169" s="108">
        <v>49947</v>
      </c>
      <c r="C169" s="140" t="s">
        <v>220</v>
      </c>
    </row>
    <row r="170" spans="1:3" ht="15.75" thickBot="1" x14ac:dyDescent="0.25">
      <c r="A170" s="110" t="s">
        <v>46</v>
      </c>
      <c r="B170" s="111"/>
      <c r="C170" s="110"/>
    </row>
    <row r="171" spans="1:3" ht="15" x14ac:dyDescent="0.2">
      <c r="A171" s="122" t="s">
        <v>48</v>
      </c>
      <c r="B171" s="108">
        <v>31312</v>
      </c>
      <c r="C171" s="140" t="s">
        <v>220</v>
      </c>
    </row>
    <row r="172" spans="1:3" ht="15.75" thickBot="1" x14ac:dyDescent="0.25">
      <c r="A172" s="110" t="s">
        <v>49</v>
      </c>
      <c r="B172" s="111"/>
      <c r="C172" s="110"/>
    </row>
    <row r="173" spans="1:3" ht="15" x14ac:dyDescent="0.2">
      <c r="A173" s="122" t="s">
        <v>50</v>
      </c>
      <c r="B173" s="108">
        <v>72642</v>
      </c>
      <c r="C173" s="140" t="s">
        <v>220</v>
      </c>
    </row>
    <row r="174" spans="1:3" ht="15.75" thickBot="1" x14ac:dyDescent="0.25">
      <c r="A174" s="110" t="s">
        <v>51</v>
      </c>
      <c r="B174" s="111"/>
      <c r="C174" s="110"/>
    </row>
    <row r="175" spans="1:3" ht="15" x14ac:dyDescent="0.2">
      <c r="A175" s="122" t="s">
        <v>52</v>
      </c>
      <c r="B175" s="108">
        <v>440127</v>
      </c>
      <c r="C175" s="140" t="s">
        <v>220</v>
      </c>
    </row>
    <row r="176" spans="1:3" ht="15.75" thickBot="1" x14ac:dyDescent="0.25">
      <c r="A176" s="110" t="s">
        <v>213</v>
      </c>
      <c r="B176" s="111"/>
      <c r="C176" s="110"/>
    </row>
    <row r="177" spans="1:3" ht="18" customHeight="1" x14ac:dyDescent="0.2">
      <c r="A177" s="122" t="s">
        <v>53</v>
      </c>
      <c r="B177" s="108">
        <v>43686</v>
      </c>
      <c r="C177" s="140" t="s">
        <v>220</v>
      </c>
    </row>
    <row r="178" spans="1:3" ht="26.25" thickBot="1" x14ac:dyDescent="0.25">
      <c r="A178" s="110" t="s">
        <v>214</v>
      </c>
      <c r="B178" s="111"/>
      <c r="C178" s="110"/>
    </row>
    <row r="179" spans="1:3" ht="15" x14ac:dyDescent="0.2">
      <c r="A179" s="122" t="s">
        <v>54</v>
      </c>
      <c r="B179" s="108">
        <v>30682</v>
      </c>
      <c r="C179" s="140" t="s">
        <v>220</v>
      </c>
    </row>
    <row r="180" spans="1:3" ht="15.75" thickBot="1" x14ac:dyDescent="0.25">
      <c r="A180" s="117" t="s">
        <v>213</v>
      </c>
      <c r="B180" s="118"/>
      <c r="C180" s="117"/>
    </row>
    <row r="181" spans="1:3" ht="15" x14ac:dyDescent="0.2">
      <c r="A181" s="122" t="s">
        <v>55</v>
      </c>
      <c r="B181" s="108">
        <v>82523</v>
      </c>
      <c r="C181" s="140" t="s">
        <v>220</v>
      </c>
    </row>
    <row r="182" spans="1:3" ht="26.25" thickBot="1" x14ac:dyDescent="0.25">
      <c r="A182" s="110" t="s">
        <v>214</v>
      </c>
      <c r="B182" s="111"/>
      <c r="C182" s="110"/>
    </row>
    <row r="183" spans="1:3" ht="15" x14ac:dyDescent="0.2">
      <c r="A183" s="122" t="s">
        <v>56</v>
      </c>
      <c r="B183" s="108">
        <v>69905</v>
      </c>
      <c r="C183" s="140" t="s">
        <v>220</v>
      </c>
    </row>
    <row r="184" spans="1:3" ht="15.75" thickBot="1" x14ac:dyDescent="0.25">
      <c r="A184" s="110" t="s">
        <v>57</v>
      </c>
      <c r="B184" s="111"/>
      <c r="C184" s="142"/>
    </row>
    <row r="185" spans="1:3" ht="15" x14ac:dyDescent="0.2">
      <c r="A185" s="122" t="s">
        <v>58</v>
      </c>
      <c r="B185" s="108">
        <v>67522</v>
      </c>
      <c r="C185" s="140" t="s">
        <v>220</v>
      </c>
    </row>
    <row r="186" spans="1:3" ht="15.75" thickBot="1" x14ac:dyDescent="0.25">
      <c r="A186" s="110" t="s">
        <v>59</v>
      </c>
      <c r="B186" s="111"/>
      <c r="C186" s="110"/>
    </row>
    <row r="187" spans="1:3" ht="15" x14ac:dyDescent="0.2">
      <c r="A187" s="123" t="s">
        <v>60</v>
      </c>
      <c r="B187" s="118">
        <v>3402</v>
      </c>
      <c r="C187" s="141" t="s">
        <v>220</v>
      </c>
    </row>
    <row r="188" spans="1:3" ht="15.75" thickBot="1" x14ac:dyDescent="0.25">
      <c r="A188" s="110" t="s">
        <v>61</v>
      </c>
      <c r="B188" s="111"/>
      <c r="C188" s="110"/>
    </row>
    <row r="189" spans="1:3" ht="16.5" thickBot="1" x14ac:dyDescent="0.25">
      <c r="A189" s="99" t="s">
        <v>263</v>
      </c>
      <c r="B189" s="144"/>
      <c r="C189" s="134"/>
    </row>
    <row r="190" spans="1:3" ht="15" x14ac:dyDescent="0.2">
      <c r="A190" s="123" t="s">
        <v>62</v>
      </c>
      <c r="B190" s="118">
        <v>74248</v>
      </c>
      <c r="C190" s="141" t="s">
        <v>220</v>
      </c>
    </row>
    <row r="191" spans="1:3" ht="15.75" thickBot="1" x14ac:dyDescent="0.25">
      <c r="A191" s="117" t="s">
        <v>215</v>
      </c>
      <c r="B191" s="118"/>
      <c r="C191" s="117"/>
    </row>
    <row r="192" spans="1:3" ht="15" x14ac:dyDescent="0.2">
      <c r="A192" s="122" t="s">
        <v>63</v>
      </c>
      <c r="B192" s="108">
        <v>70094</v>
      </c>
      <c r="C192" s="140" t="s">
        <v>220</v>
      </c>
    </row>
    <row r="193" spans="1:3" ht="15.75" thickBot="1" x14ac:dyDescent="0.25">
      <c r="A193" s="110" t="s">
        <v>64</v>
      </c>
      <c r="B193" s="111"/>
      <c r="C193" s="110"/>
    </row>
    <row r="194" spans="1:3" ht="15" x14ac:dyDescent="0.2">
      <c r="A194" s="122" t="s">
        <v>65</v>
      </c>
      <c r="B194" s="108">
        <v>92672</v>
      </c>
      <c r="C194" s="140" t="s">
        <v>220</v>
      </c>
    </row>
    <row r="195" spans="1:3" ht="15.75" thickBot="1" x14ac:dyDescent="0.25">
      <c r="A195" s="110" t="s">
        <v>66</v>
      </c>
      <c r="B195" s="111"/>
      <c r="C195" s="110"/>
    </row>
    <row r="196" spans="1:3" ht="15" x14ac:dyDescent="0.2">
      <c r="A196" s="122" t="s">
        <v>67</v>
      </c>
      <c r="B196" s="108">
        <v>372456</v>
      </c>
      <c r="C196" s="140" t="s">
        <v>220</v>
      </c>
    </row>
    <row r="197" spans="1:3" ht="15.75" thickBot="1" x14ac:dyDescent="0.25">
      <c r="A197" s="110" t="s">
        <v>239</v>
      </c>
      <c r="B197" s="111"/>
      <c r="C197" s="110"/>
    </row>
    <row r="198" spans="1:3" ht="15.75" thickBot="1" x14ac:dyDescent="0.25">
      <c r="A198" s="101" t="s">
        <v>68</v>
      </c>
      <c r="B198" s="102">
        <v>16427</v>
      </c>
      <c r="C198" s="136" t="s">
        <v>221</v>
      </c>
    </row>
    <row r="199" spans="1:3" ht="15.75" thickBot="1" x14ac:dyDescent="0.25">
      <c r="A199" s="148" t="s">
        <v>69</v>
      </c>
      <c r="B199" s="102">
        <v>36304</v>
      </c>
      <c r="C199" s="142" t="s">
        <v>221</v>
      </c>
    </row>
    <row r="200" spans="1:3" ht="15" x14ac:dyDescent="0.2">
      <c r="A200" s="122" t="s">
        <v>70</v>
      </c>
      <c r="B200" s="108">
        <v>108172</v>
      </c>
      <c r="C200" s="140" t="s">
        <v>241</v>
      </c>
    </row>
    <row r="201" spans="1:3" ht="15.75" thickBot="1" x14ac:dyDescent="0.25">
      <c r="A201" s="110" t="s">
        <v>240</v>
      </c>
      <c r="B201" s="111"/>
      <c r="C201" s="110"/>
    </row>
    <row r="202" spans="1:3" ht="15" x14ac:dyDescent="0.2">
      <c r="A202" s="122" t="s">
        <v>71</v>
      </c>
      <c r="B202" s="108">
        <v>38137</v>
      </c>
      <c r="C202" s="140" t="s">
        <v>241</v>
      </c>
    </row>
    <row r="203" spans="1:3" ht="15.75" thickBot="1" x14ac:dyDescent="0.25">
      <c r="A203" s="110" t="s">
        <v>72</v>
      </c>
      <c r="B203" s="111"/>
      <c r="C203" s="110"/>
    </row>
    <row r="204" spans="1:3" ht="15" x14ac:dyDescent="0.2">
      <c r="A204" s="122" t="s">
        <v>73</v>
      </c>
      <c r="B204" s="108">
        <v>66946</v>
      </c>
      <c r="C204" s="140" t="s">
        <v>241</v>
      </c>
    </row>
    <row r="205" spans="1:3" ht="15.75" thickBot="1" x14ac:dyDescent="0.25">
      <c r="A205" s="110" t="s">
        <v>74</v>
      </c>
      <c r="B205" s="111"/>
      <c r="C205" s="110"/>
    </row>
    <row r="206" spans="1:3" ht="16.5" thickBot="1" x14ac:dyDescent="0.25">
      <c r="A206" s="99" t="s">
        <v>21</v>
      </c>
      <c r="B206" s="144"/>
      <c r="C206" s="155"/>
    </row>
    <row r="207" spans="1:3" ht="16.5" thickBot="1" x14ac:dyDescent="0.25">
      <c r="A207" s="177" t="s">
        <v>75</v>
      </c>
      <c r="B207" s="144"/>
      <c r="C207" s="144"/>
    </row>
    <row r="208" spans="1:3" ht="16.5" thickBot="1" x14ac:dyDescent="0.25">
      <c r="A208" s="177" t="s">
        <v>76</v>
      </c>
      <c r="B208" s="144"/>
      <c r="C208" s="144"/>
    </row>
    <row r="209" spans="1:3" ht="16.5" thickBot="1" x14ac:dyDescent="0.25">
      <c r="A209" s="177" t="s">
        <v>77</v>
      </c>
      <c r="B209" s="144"/>
      <c r="C209" s="144"/>
    </row>
    <row r="210" spans="1:3" ht="16.5" thickBot="1" x14ac:dyDescent="0.25">
      <c r="A210" s="177" t="s">
        <v>78</v>
      </c>
      <c r="B210" s="144"/>
      <c r="C210" s="144"/>
    </row>
    <row r="211" spans="1:3" ht="16.5" thickBot="1" x14ac:dyDescent="0.25">
      <c r="A211" s="177" t="s">
        <v>79</v>
      </c>
      <c r="B211" s="144"/>
      <c r="C211" s="144"/>
    </row>
    <row r="212" spans="1:3" ht="16.5" thickBot="1" x14ac:dyDescent="0.25">
      <c r="A212" s="177" t="s">
        <v>80</v>
      </c>
      <c r="B212" s="144"/>
      <c r="C212" s="144"/>
    </row>
    <row r="213" spans="1:3" ht="16.5" thickBot="1" x14ac:dyDescent="0.25">
      <c r="A213" s="177" t="s">
        <v>81</v>
      </c>
      <c r="B213" s="144"/>
      <c r="C213" s="144"/>
    </row>
    <row r="214" spans="1:3" ht="16.5" thickBot="1" x14ac:dyDescent="0.25">
      <c r="A214" s="99" t="s">
        <v>403</v>
      </c>
      <c r="B214" s="144"/>
      <c r="C214" s="132"/>
    </row>
    <row r="215" spans="1:3" ht="15.75" thickBot="1" x14ac:dyDescent="0.25">
      <c r="A215" s="101" t="s">
        <v>82</v>
      </c>
      <c r="B215" s="102">
        <v>3532</v>
      </c>
      <c r="C215" s="156" t="s">
        <v>1</v>
      </c>
    </row>
    <row r="216" spans="1:3" ht="15.75" hidden="1" thickBot="1" x14ac:dyDescent="0.25">
      <c r="A216" s="101" t="s">
        <v>83</v>
      </c>
      <c r="B216" s="102">
        <v>3533</v>
      </c>
      <c r="C216" s="156" t="s">
        <v>1</v>
      </c>
    </row>
    <row r="217" spans="1:3" ht="16.5" hidden="1" thickBot="1" x14ac:dyDescent="0.25">
      <c r="A217" s="157" t="s">
        <v>261</v>
      </c>
      <c r="B217" s="102">
        <v>3534</v>
      </c>
      <c r="C217" s="156" t="s">
        <v>1</v>
      </c>
    </row>
    <row r="218" spans="1:3" ht="15.75" hidden="1" thickBot="1" x14ac:dyDescent="0.25">
      <c r="A218" s="101" t="s">
        <v>84</v>
      </c>
      <c r="B218" s="102">
        <v>3535</v>
      </c>
      <c r="C218" s="156" t="s">
        <v>1</v>
      </c>
    </row>
    <row r="219" spans="1:3" ht="15.75" hidden="1" thickBot="1" x14ac:dyDescent="0.25">
      <c r="A219" s="101" t="s">
        <v>85</v>
      </c>
      <c r="B219" s="102">
        <v>3536</v>
      </c>
      <c r="C219" s="156" t="s">
        <v>1</v>
      </c>
    </row>
    <row r="220" spans="1:3" ht="15.75" hidden="1" thickBot="1" x14ac:dyDescent="0.25">
      <c r="A220" s="101" t="s">
        <v>86</v>
      </c>
      <c r="B220" s="102">
        <v>3537</v>
      </c>
      <c r="C220" s="156" t="s">
        <v>1</v>
      </c>
    </row>
    <row r="221" spans="1:3" ht="16.5" hidden="1" thickBot="1" x14ac:dyDescent="0.25">
      <c r="A221" s="99" t="s">
        <v>260</v>
      </c>
      <c r="B221" s="102">
        <v>3538</v>
      </c>
      <c r="C221" s="156" t="s">
        <v>1</v>
      </c>
    </row>
    <row r="222" spans="1:3" ht="15.75" hidden="1" thickBot="1" x14ac:dyDescent="0.25">
      <c r="A222" s="101" t="s">
        <v>87</v>
      </c>
      <c r="B222" s="102">
        <v>3539</v>
      </c>
      <c r="C222" s="156" t="s">
        <v>1</v>
      </c>
    </row>
    <row r="223" spans="1:3" ht="36" hidden="1" customHeight="1" thickBot="1" x14ac:dyDescent="0.25">
      <c r="A223" s="99" t="s">
        <v>259</v>
      </c>
      <c r="B223" s="102">
        <v>3540</v>
      </c>
      <c r="C223" s="156" t="s">
        <v>1</v>
      </c>
    </row>
    <row r="224" spans="1:3" ht="16.5" hidden="1" thickBot="1" x14ac:dyDescent="0.25">
      <c r="A224" s="99" t="s">
        <v>254</v>
      </c>
      <c r="B224" s="102">
        <v>3541</v>
      </c>
      <c r="C224" s="156" t="s">
        <v>1</v>
      </c>
    </row>
    <row r="225" spans="1:3" ht="15.75" hidden="1" thickBot="1" x14ac:dyDescent="0.25">
      <c r="A225" s="101" t="s">
        <v>255</v>
      </c>
      <c r="B225" s="102">
        <v>3542</v>
      </c>
      <c r="C225" s="156" t="s">
        <v>1</v>
      </c>
    </row>
    <row r="226" spans="1:3" ht="15.75" hidden="1" thickBot="1" x14ac:dyDescent="0.25">
      <c r="A226" s="101" t="s">
        <v>256</v>
      </c>
      <c r="B226" s="102">
        <v>3543</v>
      </c>
      <c r="C226" s="156" t="s">
        <v>1</v>
      </c>
    </row>
    <row r="227" spans="1:3" ht="16.5" hidden="1" thickBot="1" x14ac:dyDescent="0.25">
      <c r="A227" s="99" t="s">
        <v>257</v>
      </c>
      <c r="B227" s="102">
        <v>3544</v>
      </c>
      <c r="C227" s="156" t="s">
        <v>1</v>
      </c>
    </row>
    <row r="228" spans="1:3" ht="15.75" hidden="1" thickBot="1" x14ac:dyDescent="0.25">
      <c r="A228" s="101" t="s">
        <v>295</v>
      </c>
      <c r="B228" s="102">
        <v>3545</v>
      </c>
      <c r="C228" s="156" t="s">
        <v>1</v>
      </c>
    </row>
    <row r="229" spans="1:3" ht="16.5" hidden="1" thickBot="1" x14ac:dyDescent="0.25">
      <c r="A229" s="99" t="s">
        <v>294</v>
      </c>
      <c r="B229" s="102">
        <v>3546</v>
      </c>
      <c r="C229" s="156" t="s">
        <v>1</v>
      </c>
    </row>
    <row r="230" spans="1:3" ht="30.75" hidden="1" thickBot="1" x14ac:dyDescent="0.25">
      <c r="A230" s="101" t="s">
        <v>269</v>
      </c>
      <c r="B230" s="102">
        <v>3547</v>
      </c>
      <c r="C230" s="156" t="s">
        <v>1</v>
      </c>
    </row>
    <row r="231" spans="1:3" ht="30.75" thickBot="1" x14ac:dyDescent="0.25">
      <c r="A231" s="101" t="s">
        <v>83</v>
      </c>
      <c r="B231" s="199">
        <v>1.28</v>
      </c>
      <c r="C231" s="103" t="s">
        <v>415</v>
      </c>
    </row>
    <row r="232" spans="1:3" ht="15" thickBot="1" x14ac:dyDescent="0.25">
      <c r="A232" s="152" t="s">
        <v>390</v>
      </c>
      <c r="B232" s="153"/>
      <c r="C232" s="154"/>
    </row>
  </sheetData>
  <mergeCells count="1">
    <mergeCell ref="B1:C1"/>
  </mergeCells>
  <hyperlinks>
    <hyperlink ref="A3" r:id="rId1" xr:uid="{782D3B39-E763-4C0B-80B8-D169A9E5DEB6}"/>
  </hyperlinks>
  <printOptions horizontalCentered="1"/>
  <pageMargins left="0.7" right="0.7" top="0.75" bottom="0.75" header="0.3" footer="0.3"/>
  <pageSetup scale="74" fitToHeight="0" orientation="portrait" r:id="rId2"/>
  <rowBreaks count="3" manualBreakCount="3">
    <brk id="31" max="2" man="1"/>
    <brk id="64" max="2" man="1"/>
    <brk id="174" max="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988C0CE447EF40BD5FC613F337DC2C" ma:contentTypeVersion="14" ma:contentTypeDescription="Create a new document." ma:contentTypeScope="" ma:versionID="8481090d32f2485a2220820e255f90fe">
  <xsd:schema xmlns:xsd="http://www.w3.org/2001/XMLSchema" xmlns:xs="http://www.w3.org/2001/XMLSchema" xmlns:p="http://schemas.microsoft.com/office/2006/metadata/properties" xmlns:ns2="91f873f2-9e44-4261-80ba-14628b62e882" xmlns:ns3="833e38e2-28f3-4fcf-9079-bc2ed53f0d9a" targetNamespace="http://schemas.microsoft.com/office/2006/metadata/properties" ma:root="true" ma:fieldsID="78d459cbb6accc9b5a29a66bc8c5d332" ns2:_="" ns3:_="">
    <xsd:import namespace="91f873f2-9e44-4261-80ba-14628b62e882"/>
    <xsd:import namespace="833e38e2-28f3-4fcf-9079-bc2ed53f0d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f873f2-9e44-4261-80ba-14628b62e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f77d0a9-8498-4d0a-aac3-715f29e49e6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3e38e2-28f3-4fcf-9079-bc2ed53f0d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00f0f3d-a782-4c2f-9227-9a80b07f9a51}" ma:internalName="TaxCatchAll" ma:showField="CatchAllData" ma:web="833e38e2-28f3-4fcf-9079-bc2ed53f0d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33e38e2-28f3-4fcf-9079-bc2ed53f0d9a" xsi:nil="true"/>
    <lcf76f155ced4ddcb4097134ff3c332f xmlns="91f873f2-9e44-4261-80ba-14628b62e8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F99A7D-8002-4E3B-88E7-CE845F308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f873f2-9e44-4261-80ba-14628b62e882"/>
    <ds:schemaRef ds:uri="833e38e2-28f3-4fcf-9079-bc2ed53f0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E1AB74-70AF-4244-9441-379DC894BFBC}">
  <ds:schemaRefs>
    <ds:schemaRef ds:uri="http://schemas.microsoft.com/sharepoint/v3/contenttype/forms"/>
  </ds:schemaRefs>
</ds:datastoreItem>
</file>

<file path=customXml/itemProps3.xml><?xml version="1.0" encoding="utf-8"?>
<ds:datastoreItem xmlns:ds="http://schemas.openxmlformats.org/officeDocument/2006/customXml" ds:itemID="{2C45B520-1AF0-4875-8278-7141023A18D8}">
  <ds:schemaRefs>
    <ds:schemaRef ds:uri="http://schemas.microsoft.com/office/2006/metadata/properties"/>
    <ds:schemaRef ds:uri="http://schemas.microsoft.com/office/infopath/2007/PartnerControls"/>
    <ds:schemaRef ds:uri="833e38e2-28f3-4fcf-9079-bc2ed53f0d9a"/>
    <ds:schemaRef ds:uri="91f873f2-9e44-4261-80ba-14628b62e882"/>
    <ds:schemaRef ds:uri="af39507f-e83e-4ff6-b676-8e436120e572"/>
    <ds:schemaRef ds:uri="ff75b31f-d6a5-4e86-990e-d28db6e422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Additional Development Fees</vt:lpstr>
      <vt:lpstr>7.1.21.Worksheet</vt:lpstr>
      <vt:lpstr>FY22-23 (6.5%)</vt:lpstr>
      <vt:lpstr>FY23-24 4.5% CCI</vt:lpstr>
      <vt:lpstr>24-25 Additional Devel Fees</vt:lpstr>
      <vt:lpstr>FY25-26 0.4% CCI</vt:lpstr>
      <vt:lpstr>FY25 - 1.1.26 (2)</vt:lpstr>
      <vt:lpstr>FY25 - 1.1.26 PDF</vt:lpstr>
      <vt:lpstr>'24-25 Additional Devel Fees'!Print_Area</vt:lpstr>
      <vt:lpstr>'7.1.21.Worksheet'!Print_Area</vt:lpstr>
      <vt:lpstr>'Additional Development Fees'!Print_Area</vt:lpstr>
      <vt:lpstr>'FY22-23 (6.5%)'!Print_Area</vt:lpstr>
      <vt:lpstr>'FY23-24 4.5% CCI'!Print_Area</vt:lpstr>
      <vt:lpstr>'FY25 - 1.1.26 (2)'!Print_Area</vt:lpstr>
      <vt:lpstr>'FY25 - 1.1.26 PDF'!Print_Area</vt:lpstr>
      <vt:lpstr>'FY25-26 0.4% CCI'!Print_Area</vt:lpstr>
    </vt:vector>
  </TitlesOfParts>
  <Company>City of Wilsonville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Dillon</dc:creator>
  <cp:lastModifiedBy>Amy Pepper</cp:lastModifiedBy>
  <cp:lastPrinted>2025-12-30T19:06:57Z</cp:lastPrinted>
  <dcterms:created xsi:type="dcterms:W3CDTF">2021-03-19T18:18:47Z</dcterms:created>
  <dcterms:modified xsi:type="dcterms:W3CDTF">2025-12-30T19:06:58Z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0x0101002F988C0CE447EF40BD5FC613F337DC2C</vt:lpwstr>
  </property>
  <property fmtid="{D5CDD505-2E9C-101B-9397-08002B2CF9AE}" pid="3" name="Order">
    <vt:r8>1955400</vt:r8>
  </property>
  <property fmtid="{D5CDD505-2E9C-101B-9397-08002B2CF9AE}" pid="4" name="MediaServiceImageTags">
    <vt:lpwstr/>
  </property>
</Properties>
</file>